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55" tabRatio="335" activeTab="1"/>
  </bookViews>
  <sheets>
    <sheet name="executia bugetara" sheetId="1" r:id="rId1"/>
    <sheet name="2020" sheetId="2" r:id="rId2"/>
  </sheets>
  <definedNames/>
  <calcPr fullCalcOnLoad="1"/>
</workbook>
</file>

<file path=xl/sharedStrings.xml><?xml version="1.0" encoding="utf-8"?>
<sst xmlns="http://schemas.openxmlformats.org/spreadsheetml/2006/main" count="476" uniqueCount="159">
  <si>
    <t>10</t>
  </si>
  <si>
    <t>INSTITUŢIA PREFECTULUI- JUDEŢUL SATU MARE</t>
  </si>
  <si>
    <t>10.01</t>
  </si>
  <si>
    <t>10.03.01</t>
  </si>
  <si>
    <t>10.03.02</t>
  </si>
  <si>
    <t>10.03.03</t>
  </si>
  <si>
    <t>10.03.04</t>
  </si>
  <si>
    <t>20.01</t>
  </si>
  <si>
    <t>20.02</t>
  </si>
  <si>
    <t>20.05</t>
  </si>
  <si>
    <t>Bunuri de natura obiectelor de inventar</t>
  </si>
  <si>
    <t>20.06.01</t>
  </si>
  <si>
    <t>20.11</t>
  </si>
  <si>
    <t>20.13</t>
  </si>
  <si>
    <t>20.30</t>
  </si>
  <si>
    <t>Alte cheltuieli</t>
  </si>
  <si>
    <t>10.02</t>
  </si>
  <si>
    <t>10.03.06</t>
  </si>
  <si>
    <t>Cheltuieli cu salariile, în bani</t>
  </si>
  <si>
    <t>10.01.01</t>
  </si>
  <si>
    <t>Salarii de bază</t>
  </si>
  <si>
    <t>10.01.05</t>
  </si>
  <si>
    <t>Spor pentru condiţii de muncă</t>
  </si>
  <si>
    <t>10.01.13</t>
  </si>
  <si>
    <t>Indemnizaţii de delegare</t>
  </si>
  <si>
    <t>10.01.30</t>
  </si>
  <si>
    <t>Alte drepturi salariale în bani</t>
  </si>
  <si>
    <t>Cheltuielile cu salariile în natură</t>
  </si>
  <si>
    <t>10.02.02</t>
  </si>
  <si>
    <t>Norme de hrană</t>
  </si>
  <si>
    <t>10.02.03</t>
  </si>
  <si>
    <t>Uniforme şi echipament obligatoriu</t>
  </si>
  <si>
    <t>10.02.30</t>
  </si>
  <si>
    <t>Alte drepturi salariale în natură</t>
  </si>
  <si>
    <t>10.03</t>
  </si>
  <si>
    <t>Contribuţii</t>
  </si>
  <si>
    <t>Contribuţii de asigurări sociale de stat</t>
  </si>
  <si>
    <t>Contribuţii de asigurări de şomaj</t>
  </si>
  <si>
    <t>Contribuţii de asigurări sociale de sănătate</t>
  </si>
  <si>
    <t>Contribuţii pentru concedii şi indemnizaţii</t>
  </si>
  <si>
    <t>Bunuri şi servicii</t>
  </si>
  <si>
    <t>20.01.01</t>
  </si>
  <si>
    <t>Furnituri de birou</t>
  </si>
  <si>
    <t>20.01.02</t>
  </si>
  <si>
    <t>Materiale pentru curăţenie</t>
  </si>
  <si>
    <t>20.01.03</t>
  </si>
  <si>
    <t>Incălzit, iluminat şi forţa motrice</t>
  </si>
  <si>
    <t>20.01.04</t>
  </si>
  <si>
    <t>Apă, canal şi salubritate</t>
  </si>
  <si>
    <t>20.01.05</t>
  </si>
  <si>
    <t>Carburanţi şi lubrifianţi</t>
  </si>
  <si>
    <t>20.01.06</t>
  </si>
  <si>
    <t>Piese de schimb</t>
  </si>
  <si>
    <t>20.01.08</t>
  </si>
  <si>
    <t>Poşta, telecomunicaţii, radio, tv, internet</t>
  </si>
  <si>
    <t>20.01.09</t>
  </si>
  <si>
    <t>Materiale şi prest serv cu caracter funcţional</t>
  </si>
  <si>
    <t>20.01.30</t>
  </si>
  <si>
    <t xml:space="preserve">Alte bunuri şi serv pentru întreţinere şi funcţionare </t>
  </si>
  <si>
    <t>Reparaţii curente</t>
  </si>
  <si>
    <t>20.06</t>
  </si>
  <si>
    <t>Deplasări, detaşări, transferări</t>
  </si>
  <si>
    <t>Pregătire profesională</t>
  </si>
  <si>
    <t>Deplasări interne</t>
  </si>
  <si>
    <t>Cărţi, publicaţii şi materiale documentare</t>
  </si>
  <si>
    <t>20.30.02</t>
  </si>
  <si>
    <t>20.30.30</t>
  </si>
  <si>
    <t>Protocol şi reprezentare</t>
  </si>
  <si>
    <t>Alte cheltuieli cu bunuri şi servicii</t>
  </si>
  <si>
    <t>Contr pentru asig de accid de muncă şi boli prof</t>
  </si>
  <si>
    <t>20.30.01</t>
  </si>
  <si>
    <t>20.30.03</t>
  </si>
  <si>
    <t>Reclamă şi publicitate</t>
  </si>
  <si>
    <t>Prime de asigurare non-viaţă</t>
  </si>
  <si>
    <t>20.05.30</t>
  </si>
  <si>
    <t>Alte obiecte de inventar</t>
  </si>
  <si>
    <t>20.14</t>
  </si>
  <si>
    <t>Protecţia muncii</t>
  </si>
  <si>
    <t>71.01</t>
  </si>
  <si>
    <t>71.01.01</t>
  </si>
  <si>
    <t xml:space="preserve">Construcţii </t>
  </si>
  <si>
    <t>Cod</t>
  </si>
  <si>
    <t>CHELTUIELI CURENTE</t>
  </si>
  <si>
    <t>TITLUL I CHELTUIELI DE PERSONAL</t>
  </si>
  <si>
    <t>TITLUL II BUNURI ŞI SERVICII</t>
  </si>
  <si>
    <t>CHELTUIELI DE CAPITAL</t>
  </si>
  <si>
    <t>Active fixe (inclusiv reparaţii capitale)</t>
  </si>
  <si>
    <t>59.17</t>
  </si>
  <si>
    <t>Despăgubiri civile</t>
  </si>
  <si>
    <t>delegare în ţară</t>
  </si>
  <si>
    <t>delegare în străinătate</t>
  </si>
  <si>
    <t>Denumire indicator</t>
  </si>
  <si>
    <t>Indemnizaţii de conducere</t>
  </si>
  <si>
    <t>10.01.30.01</t>
  </si>
  <si>
    <t>Drepturi salariale ale personalului</t>
  </si>
  <si>
    <t>Alte drepturi salariale in bani</t>
  </si>
  <si>
    <t>10.01.30.02</t>
  </si>
  <si>
    <t>Contribuţii de asigurări soc de stat</t>
  </si>
  <si>
    <t>Contrib de asig sociale de sănătate</t>
  </si>
  <si>
    <t>Contr pentru concedii şi indemnizaţii</t>
  </si>
  <si>
    <t>01</t>
  </si>
  <si>
    <t>TOTAL CHELTUIELI</t>
  </si>
  <si>
    <t>10.01.13.01</t>
  </si>
  <si>
    <t>10.01.13.02</t>
  </si>
  <si>
    <t>TITLUL XIII ACTIVE NEFINANCIARE</t>
  </si>
  <si>
    <t>TITLUL XI ALTE CHELTUIELI</t>
  </si>
  <si>
    <t>10,02,05</t>
  </si>
  <si>
    <t>Transport la si de la locul de munca</t>
  </si>
  <si>
    <r>
      <t xml:space="preserve">Sector: </t>
    </r>
    <r>
      <rPr>
        <b/>
        <sz val="10"/>
        <color indexed="8"/>
        <rFont val="Tahoma"/>
        <family val="2"/>
      </rPr>
      <t xml:space="preserve">01- Bugetul de stat                                                                                                            </t>
    </r>
    <r>
      <rPr>
        <sz val="10"/>
        <color indexed="8"/>
        <rFont val="Tahoma"/>
        <family val="2"/>
      </rPr>
      <t xml:space="preserve">   Sursa: </t>
    </r>
    <r>
      <rPr>
        <b/>
        <sz val="10"/>
        <color indexed="8"/>
        <rFont val="Tahoma"/>
        <family val="2"/>
      </rPr>
      <t xml:space="preserve">A - INTEGRAL DE LA BUGET                                                                                                                   </t>
    </r>
    <r>
      <rPr>
        <sz val="10"/>
        <color indexed="8"/>
        <rFont val="Tahoma"/>
        <family val="2"/>
      </rPr>
      <t>Capitol:</t>
    </r>
    <r>
      <rPr>
        <b/>
        <sz val="10"/>
        <color indexed="8"/>
        <rFont val="Tahoma"/>
        <family val="2"/>
      </rPr>
      <t xml:space="preserve"> 61 - ORDINE PUBLICA SI SIGURANTA NATIONALA                                                   </t>
    </r>
    <r>
      <rPr>
        <sz val="10"/>
        <color indexed="8"/>
        <rFont val="Tahoma"/>
        <family val="2"/>
      </rPr>
      <t xml:space="preserve"> Subcapitol:</t>
    </r>
    <r>
      <rPr>
        <b/>
        <sz val="10"/>
        <color indexed="8"/>
        <rFont val="Tahoma"/>
        <family val="2"/>
      </rPr>
      <t xml:space="preserve"> 50 - Alte cheltuieli in domeniul ordinii publice si sigurantei nationale                                                                                                          </t>
    </r>
    <r>
      <rPr>
        <sz val="10"/>
        <color indexed="8"/>
        <rFont val="Tahoma"/>
        <family val="2"/>
      </rPr>
      <t xml:space="preserve"> Paragraf:</t>
    </r>
    <r>
      <rPr>
        <b/>
        <sz val="10"/>
        <color indexed="8"/>
        <rFont val="Tahoma"/>
        <family val="2"/>
      </rPr>
      <t xml:space="preserve">  00 - Alte cheltuieli in domeniul ordinii publice si sigurantei nationale  </t>
    </r>
  </si>
  <si>
    <t>10.03.07</t>
  </si>
  <si>
    <t>Contribuţia asiguratorie pentru munca</t>
  </si>
  <si>
    <t>EXECUTIA BUGETARA AN 2019</t>
  </si>
  <si>
    <r>
      <t xml:space="preserve">Sector: </t>
    </r>
    <r>
      <rPr>
        <b/>
        <sz val="10"/>
        <color indexed="8"/>
        <rFont val="Tahoma"/>
        <family val="2"/>
      </rPr>
      <t xml:space="preserve">01- Bugetul de stat                                                                    </t>
    </r>
    <r>
      <rPr>
        <sz val="10"/>
        <color indexed="8"/>
        <rFont val="Tahoma"/>
        <family val="2"/>
      </rPr>
      <t xml:space="preserve">   Sursa: </t>
    </r>
    <r>
      <rPr>
        <b/>
        <sz val="10"/>
        <color indexed="8"/>
        <rFont val="Tahoma"/>
        <family val="2"/>
      </rPr>
      <t xml:space="preserve">A - INTEGRAL DE LA BUGET                                                                      </t>
    </r>
    <r>
      <rPr>
        <sz val="10"/>
        <color indexed="8"/>
        <rFont val="Tahoma"/>
        <family val="2"/>
      </rPr>
      <t>Capitol:</t>
    </r>
    <r>
      <rPr>
        <b/>
        <sz val="10"/>
        <color indexed="8"/>
        <rFont val="Tahoma"/>
        <family val="2"/>
      </rPr>
      <t xml:space="preserve"> 51 - AUTORITATI PUBLICE SI ACTIUNI EXTERNE                                                   </t>
    </r>
    <r>
      <rPr>
        <sz val="10"/>
        <color indexed="8"/>
        <rFont val="Tahoma"/>
        <family val="2"/>
      </rPr>
      <t xml:space="preserve"> Subcapitol:</t>
    </r>
    <r>
      <rPr>
        <b/>
        <sz val="10"/>
        <color indexed="8"/>
        <rFont val="Tahoma"/>
        <family val="2"/>
      </rPr>
      <t xml:space="preserve"> 01 - Autoritati executive si legislative                                                  </t>
    </r>
    <r>
      <rPr>
        <sz val="10"/>
        <color indexed="8"/>
        <rFont val="Tahoma"/>
        <family val="2"/>
      </rPr>
      <t xml:space="preserve"> Paragraf:</t>
    </r>
    <r>
      <rPr>
        <b/>
        <sz val="10"/>
        <color indexed="8"/>
        <rFont val="Tahoma"/>
        <family val="2"/>
      </rPr>
      <t xml:space="preserve"> 03 - Autoritati executive        </t>
    </r>
  </si>
  <si>
    <t>Cheltuieli efectuate pana la data 31.01.2019</t>
  </si>
  <si>
    <t>Cheltuieli efectuate pana la data 28.02.2019</t>
  </si>
  <si>
    <t>Cheltuieli efectuate pana la data 31.03.2019</t>
  </si>
  <si>
    <t>Cheltuieli efectuate pana la data 30.04.2019</t>
  </si>
  <si>
    <t>Cheltuieli efectuate pana la data 31.05.2019</t>
  </si>
  <si>
    <t>Cheltuieli efectuate pana la data 30.06.2019</t>
  </si>
  <si>
    <t>Cheltuieli efectuate pana la data 31.07.2019</t>
  </si>
  <si>
    <t>Cheltuieli efectuate pana la data 31.08.2019</t>
  </si>
  <si>
    <t>Cheltuieli efectuate pana la data 30.09.2019</t>
  </si>
  <si>
    <t>Cheltuieli efectuate pana la data 31.10.2019</t>
  </si>
  <si>
    <t>Cheltuieli efectuate pana la data 30.11.2019</t>
  </si>
  <si>
    <t>Cheltuieli efectuate pana la data 31.12.2019</t>
  </si>
  <si>
    <t>20.25</t>
  </si>
  <si>
    <t>20.01.07</t>
  </si>
  <si>
    <t>71.01.02</t>
  </si>
  <si>
    <t>10.02.06</t>
  </si>
  <si>
    <t>Vouchere de vacanta</t>
  </si>
  <si>
    <t>Transport</t>
  </si>
  <si>
    <t>Cheltuieli judiciare şi extrajudiciare derivate din actiuni în repreyentarea intereselor statului</t>
  </si>
  <si>
    <t>Ore suplimentare</t>
  </si>
  <si>
    <t>10.01.03</t>
  </si>
  <si>
    <t>10.01.07</t>
  </si>
  <si>
    <t>10,02,06</t>
  </si>
  <si>
    <t>10,01,12</t>
  </si>
  <si>
    <t>Indemnizatii platite unor peroane din afara unitatii</t>
  </si>
  <si>
    <t>Alte sporuri</t>
  </si>
  <si>
    <t>10,01,06</t>
  </si>
  <si>
    <t>20,30,04</t>
  </si>
  <si>
    <t>Chirii</t>
  </si>
  <si>
    <t>EXECUTIA BUGETARA AN 2020</t>
  </si>
  <si>
    <t>Cheltuieli efectuate pana la data 31.01.2020</t>
  </si>
  <si>
    <t>Cheltuieli efectuate pana la data 29.02.2020</t>
  </si>
  <si>
    <t>Cheltuieli efectuate pana la data 31.03.2020</t>
  </si>
  <si>
    <t>Cheltuieli efectuate pana la data 30.04.2020</t>
  </si>
  <si>
    <t>Cheltuieli efectuate pana la data 31.05.2020</t>
  </si>
  <si>
    <t>Cheltuieli efectuate pana la data 30.06.2020</t>
  </si>
  <si>
    <t>Cheltuieli efectuate pana la data 31.07.2020</t>
  </si>
  <si>
    <t>Cheltuieli efectuate pana la data 31.08.2020</t>
  </si>
  <si>
    <t>Cheltuieli efectuate pana la data 30.09.2020</t>
  </si>
  <si>
    <t>Cheltuieli efectuate pana la data 31.10.2020</t>
  </si>
  <si>
    <t>Cheltuieli efectuate pana la data 30.11.2020</t>
  </si>
  <si>
    <t>Cheltuieli efectuate pana la data 31.12.2020</t>
  </si>
  <si>
    <t>10,01,05</t>
  </si>
  <si>
    <t>Norma de hrana</t>
  </si>
  <si>
    <t>10,02,03</t>
  </si>
  <si>
    <t xml:space="preserve"> Alte drepturi salariale in natura</t>
  </si>
</sst>
</file>

<file path=xl/styles.xml><?xml version="1.0" encoding="utf-8"?>
<styleSheet xmlns="http://schemas.openxmlformats.org/spreadsheetml/2006/main">
  <numFmts count="4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* #,##0_-;\-* #,##0_-;_-* &quot;-&quot;_-;_-@_-"/>
    <numFmt numFmtId="180" formatCode="_-&quot;£&quot;* #,##0.00_-;\-&quot;£&quot;* #,##0.00_-;_-&quot;£&quot;* &quot;-&quot;??_-;_-@_-"/>
    <numFmt numFmtId="181" formatCode="_-* #,##0.00_-;\-* #,##0.00_-;_-* &quot;-&quot;??_-;_-@_-"/>
    <numFmt numFmtId="182" formatCode="0.0"/>
    <numFmt numFmtId="183" formatCode="0.0;[Red]0.0"/>
    <numFmt numFmtId="184" formatCode="0.000;[Red]0.000"/>
    <numFmt numFmtId="185" formatCode="0.00;[Red]0.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-418]d\ mmmm\ yyyy"/>
    <numFmt numFmtId="191" formatCode="_-* #,##0.000_-;\-* #,##0.000_-;_-* &quot;-&quot;??_-;_-@_-"/>
    <numFmt numFmtId="192" formatCode="_-* #,##0.0000_-;\-* #,##0.0000_-;_-* &quot;-&quot;??_-;_-@_-"/>
    <numFmt numFmtId="193" formatCode="_-* #,##0.00000_-;\-* #,##0.00000_-;_-* &quot;-&quot;??_-;_-@_-"/>
    <numFmt numFmtId="194" formatCode="_-* #,##0.000000_-;\-* #,##0.000000_-;_-* &quot;-&quot;??_-;_-@_-"/>
    <numFmt numFmtId="195" formatCode="_-* #,##0.0000000_-;\-* #,##0.0000000_-;_-* &quot;-&quot;??_-;_-@_-"/>
    <numFmt numFmtId="196" formatCode="_-* #,##0.0_-;\-* #,##0.0_-;_-* &quot;-&quot;??_-;_-@_-"/>
    <numFmt numFmtId="197" formatCode="_-* #,##0_-;\-* #,##0_-;_-* &quot;-&quot;??_-;_-@_-"/>
    <numFmt numFmtId="198" formatCode="_-* #,##0.0\ _l_e_i_-;\-* #,##0.0\ _l_e_i_-;_-* &quot;-&quot;??\ _l_e_i_-;_-@_-"/>
    <numFmt numFmtId="199" formatCode="_-* #,##0\ _l_e_i_-;\-* #,##0\ _l_e_i_-;_-* &quot;-&quot;??\ _l_e_i_-;_-@_-"/>
    <numFmt numFmtId="200" formatCode="0.000"/>
  </numFmts>
  <fonts count="45">
    <font>
      <sz val="10"/>
      <name val="Arial"/>
      <family val="0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Tahoma"/>
      <family val="2"/>
    </font>
    <font>
      <b/>
      <sz val="14"/>
      <color indexed="8"/>
      <name val="Tahoma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49" fontId="2" fillId="0" borderId="10" xfId="0" applyNumberFormat="1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181" fontId="4" fillId="0" borderId="0" xfId="42" applyFont="1" applyFill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49" fontId="2" fillId="0" borderId="10" xfId="0" applyNumberFormat="1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left"/>
    </xf>
    <xf numFmtId="0" fontId="2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49" fontId="1" fillId="0" borderId="10" xfId="0" applyNumberFormat="1" applyFont="1" applyFill="1" applyBorder="1" applyAlignment="1">
      <alignment horizontal="left"/>
    </xf>
    <xf numFmtId="0" fontId="4" fillId="0" borderId="0" xfId="0" applyFont="1" applyFill="1" applyAlignment="1">
      <alignment/>
    </xf>
    <xf numFmtId="49" fontId="2" fillId="0" borderId="0" xfId="0" applyNumberFormat="1" applyFont="1" applyFill="1" applyAlignment="1">
      <alignment horizontal="left"/>
    </xf>
    <xf numFmtId="49" fontId="8" fillId="0" borderId="0" xfId="0" applyNumberFormat="1" applyFont="1" applyFill="1" applyAlignment="1">
      <alignment horizontal="left"/>
    </xf>
    <xf numFmtId="181" fontId="1" fillId="0" borderId="0" xfId="42" applyFont="1" applyFill="1" applyAlignment="1">
      <alignment horizontal="right"/>
    </xf>
    <xf numFmtId="0" fontId="2" fillId="0" borderId="0" xfId="0" applyFont="1" applyFill="1" applyBorder="1" applyAlignment="1">
      <alignment horizontal="left" wrapText="1"/>
    </xf>
    <xf numFmtId="49" fontId="2" fillId="0" borderId="0" xfId="0" applyNumberFormat="1" applyFont="1" applyFill="1" applyBorder="1" applyAlignment="1">
      <alignment horizontal="left"/>
    </xf>
    <xf numFmtId="181" fontId="2" fillId="0" borderId="0" xfId="42" applyFont="1" applyFill="1" applyBorder="1" applyAlignment="1">
      <alignment horizontal="right"/>
    </xf>
    <xf numFmtId="49" fontId="10" fillId="0" borderId="10" xfId="0" applyNumberFormat="1" applyFont="1" applyBorder="1" applyAlignment="1">
      <alignment horizontal="left"/>
    </xf>
    <xf numFmtId="42" fontId="10" fillId="0" borderId="10" xfId="0" applyNumberFormat="1" applyFont="1" applyBorder="1" applyAlignment="1">
      <alignment wrapText="1"/>
    </xf>
    <xf numFmtId="42" fontId="7" fillId="0" borderId="10" xfId="0" applyNumberFormat="1" applyFont="1" applyBorder="1" applyAlignment="1">
      <alignment horizontal="left" wrapText="1"/>
    </xf>
    <xf numFmtId="49" fontId="7" fillId="0" borderId="10" xfId="0" applyNumberFormat="1" applyFont="1" applyBorder="1" applyAlignment="1">
      <alignment horizontal="left"/>
    </xf>
    <xf numFmtId="42" fontId="7" fillId="0" borderId="10" xfId="0" applyNumberFormat="1" applyFont="1" applyBorder="1" applyAlignment="1">
      <alignment wrapText="1"/>
    </xf>
    <xf numFmtId="42" fontId="10" fillId="0" borderId="10" xfId="0" applyNumberFormat="1" applyFont="1" applyBorder="1" applyAlignment="1">
      <alignment horizontal="left" wrapText="1"/>
    </xf>
    <xf numFmtId="0" fontId="2" fillId="0" borderId="11" xfId="0" applyFont="1" applyFill="1" applyBorder="1" applyAlignment="1">
      <alignment horizontal="left" vertical="center"/>
    </xf>
    <xf numFmtId="49" fontId="2" fillId="0" borderId="11" xfId="0" applyNumberFormat="1" applyFont="1" applyFill="1" applyBorder="1" applyAlignment="1">
      <alignment horizontal="left" vertical="center" wrapText="1"/>
    </xf>
    <xf numFmtId="181" fontId="2" fillId="0" borderId="11" xfId="42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/>
    </xf>
    <xf numFmtId="49" fontId="2" fillId="0" borderId="11" xfId="0" applyNumberFormat="1" applyFont="1" applyBorder="1" applyAlignment="1">
      <alignment horizontal="center" vertical="center" wrapText="1"/>
    </xf>
    <xf numFmtId="181" fontId="2" fillId="0" borderId="10" xfId="42" applyFont="1" applyFill="1" applyBorder="1" applyAlignment="1">
      <alignment horizontal="center" vertical="center" wrapText="1"/>
    </xf>
    <xf numFmtId="181" fontId="2" fillId="0" borderId="10" xfId="42" applyFont="1" applyFill="1" applyBorder="1" applyAlignment="1">
      <alignment horizontal="left"/>
    </xf>
    <xf numFmtId="181" fontId="1" fillId="0" borderId="10" xfId="42" applyFont="1" applyFill="1" applyBorder="1" applyAlignment="1">
      <alignment horizontal="left"/>
    </xf>
    <xf numFmtId="181" fontId="2" fillId="0" borderId="10" xfId="42" applyFont="1" applyFill="1" applyBorder="1" applyAlignment="1">
      <alignment horizontal="left" wrapText="1"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181" fontId="3" fillId="0" borderId="11" xfId="42" applyFont="1" applyBorder="1" applyAlignment="1">
      <alignment horizontal="left"/>
    </xf>
    <xf numFmtId="181" fontId="3" fillId="0" borderId="10" xfId="42" applyFont="1" applyBorder="1" applyAlignment="1">
      <alignment horizontal="left"/>
    </xf>
    <xf numFmtId="181" fontId="4" fillId="0" borderId="11" xfId="42" applyFont="1" applyBorder="1" applyAlignment="1">
      <alignment horizontal="left"/>
    </xf>
    <xf numFmtId="181" fontId="3" fillId="0" borderId="10" xfId="42" applyFont="1" applyBorder="1" applyAlignment="1">
      <alignment horizontal="left"/>
    </xf>
    <xf numFmtId="181" fontId="3" fillId="0" borderId="11" xfId="42" applyFont="1" applyBorder="1" applyAlignment="1">
      <alignment horizontal="left"/>
    </xf>
    <xf numFmtId="181" fontId="3" fillId="0" borderId="10" xfId="42" applyFont="1" applyBorder="1" applyAlignment="1">
      <alignment horizontal="left" wrapText="1"/>
    </xf>
    <xf numFmtId="181" fontId="2" fillId="0" borderId="10" xfId="42" applyFont="1" applyFill="1" applyBorder="1" applyAlignment="1" quotePrefix="1">
      <alignment horizontal="left"/>
    </xf>
    <xf numFmtId="181" fontId="3" fillId="0" borderId="0" xfId="42" applyFont="1" applyBorder="1" applyAlignment="1">
      <alignment horizontal="left"/>
    </xf>
    <xf numFmtId="0" fontId="1" fillId="0" borderId="14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left" wrapText="1"/>
    </xf>
    <xf numFmtId="2" fontId="9" fillId="0" borderId="15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0" fontId="1" fillId="0" borderId="14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0"/>
  <sheetViews>
    <sheetView zoomScalePageLayoutView="0" workbookViewId="0" topLeftCell="A1">
      <selection activeCell="C19" sqref="C19"/>
    </sheetView>
  </sheetViews>
  <sheetFormatPr defaultColWidth="9.140625" defaultRowHeight="12.75"/>
  <cols>
    <col min="1" max="1" width="44.28125" style="10" customWidth="1"/>
    <col min="2" max="2" width="10.8515625" style="11" customWidth="1"/>
    <col min="3" max="3" width="15.8515625" style="3" customWidth="1"/>
    <col min="4" max="14" width="15.8515625" style="12" customWidth="1"/>
    <col min="15" max="16384" width="9.140625" style="12" customWidth="1"/>
  </cols>
  <sheetData>
    <row r="1" spans="1:3" s="4" customFormat="1" ht="12.75">
      <c r="A1" s="19" t="s">
        <v>1</v>
      </c>
      <c r="B1" s="20"/>
      <c r="C1" s="21"/>
    </row>
    <row r="2" spans="1:14" s="4" customFormat="1" ht="21.75" customHeight="1">
      <c r="A2" s="54" t="s">
        <v>111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r="3" spans="1:14" s="4" customFormat="1" ht="70.5" customHeight="1">
      <c r="A3" s="52" t="s">
        <v>112</v>
      </c>
      <c r="B3" s="53"/>
      <c r="C3" s="53"/>
      <c r="D3" s="40"/>
      <c r="E3" s="40"/>
      <c r="F3" s="40"/>
      <c r="G3" s="40"/>
      <c r="H3" s="40"/>
      <c r="I3" s="40"/>
      <c r="J3" s="40"/>
      <c r="K3" s="40"/>
      <c r="L3" s="40"/>
      <c r="M3" s="40"/>
      <c r="N3" s="41"/>
    </row>
    <row r="4" spans="1:14" s="5" customFormat="1" ht="51.75" customHeight="1">
      <c r="A4" s="31" t="s">
        <v>91</v>
      </c>
      <c r="B4" s="32" t="s">
        <v>81</v>
      </c>
      <c r="C4" s="33" t="s">
        <v>113</v>
      </c>
      <c r="D4" s="36" t="s">
        <v>114</v>
      </c>
      <c r="E4" s="36" t="s">
        <v>115</v>
      </c>
      <c r="F4" s="36" t="s">
        <v>116</v>
      </c>
      <c r="G4" s="36" t="s">
        <v>117</v>
      </c>
      <c r="H4" s="36" t="s">
        <v>118</v>
      </c>
      <c r="I4" s="36" t="s">
        <v>119</v>
      </c>
      <c r="J4" s="36" t="s">
        <v>120</v>
      </c>
      <c r="K4" s="36" t="s">
        <v>121</v>
      </c>
      <c r="L4" s="36" t="s">
        <v>122</v>
      </c>
      <c r="M4" s="36" t="s">
        <v>123</v>
      </c>
      <c r="N4" s="36" t="s">
        <v>124</v>
      </c>
    </row>
    <row r="5" spans="1:14" s="6" customFormat="1" ht="23.25" customHeight="1">
      <c r="A5" s="13" t="s">
        <v>101</v>
      </c>
      <c r="B5" s="14"/>
      <c r="C5" s="37">
        <f aca="true" t="shared" si="0" ref="C5:N5">C6+C58</f>
        <v>284889.99</v>
      </c>
      <c r="D5" s="37">
        <f t="shared" si="0"/>
        <v>586808.35</v>
      </c>
      <c r="E5" s="37">
        <f t="shared" si="0"/>
        <v>897551.59</v>
      </c>
      <c r="F5" s="37">
        <f t="shared" si="0"/>
        <v>1258931.04</v>
      </c>
      <c r="G5" s="37">
        <f t="shared" si="0"/>
        <v>6387598.93</v>
      </c>
      <c r="H5" s="37">
        <f t="shared" si="0"/>
        <v>7170519.67</v>
      </c>
      <c r="I5" s="37">
        <f t="shared" si="0"/>
        <v>8742919.55</v>
      </c>
      <c r="J5" s="37">
        <f t="shared" si="0"/>
        <v>9060094.07</v>
      </c>
      <c r="K5" s="37">
        <f t="shared" si="0"/>
        <v>9370082.99</v>
      </c>
      <c r="L5" s="37">
        <f t="shared" si="0"/>
        <v>10452162.17</v>
      </c>
      <c r="M5" s="37">
        <f t="shared" si="0"/>
        <v>0</v>
      </c>
      <c r="N5" s="37">
        <f t="shared" si="0"/>
        <v>0</v>
      </c>
    </row>
    <row r="6" spans="1:14" s="6" customFormat="1" ht="12.75">
      <c r="A6" s="13" t="s">
        <v>82</v>
      </c>
      <c r="B6" s="14" t="s">
        <v>100</v>
      </c>
      <c r="C6" s="37">
        <f aca="true" t="shared" si="1" ref="C6:N6">C7+C29+C56</f>
        <v>284889.99</v>
      </c>
      <c r="D6" s="37">
        <f t="shared" si="1"/>
        <v>586808.35</v>
      </c>
      <c r="E6" s="37">
        <f t="shared" si="1"/>
        <v>897551.59</v>
      </c>
      <c r="F6" s="37">
        <f t="shared" si="1"/>
        <v>1258931.04</v>
      </c>
      <c r="G6" s="37">
        <f t="shared" si="1"/>
        <v>3666500.55</v>
      </c>
      <c r="H6" s="37">
        <f t="shared" si="1"/>
        <v>4449421.29</v>
      </c>
      <c r="I6" s="37">
        <f t="shared" si="1"/>
        <v>4759709.74</v>
      </c>
      <c r="J6" s="37">
        <f t="shared" si="1"/>
        <v>5076884.26</v>
      </c>
      <c r="K6" s="37">
        <f t="shared" si="1"/>
        <v>5386873.18</v>
      </c>
      <c r="L6" s="37">
        <f t="shared" si="1"/>
        <v>5945809.44</v>
      </c>
      <c r="M6" s="37">
        <f t="shared" si="1"/>
        <v>0</v>
      </c>
      <c r="N6" s="37">
        <f t="shared" si="1"/>
        <v>0</v>
      </c>
    </row>
    <row r="7" spans="1:14" s="7" customFormat="1" ht="13.5" customHeight="1">
      <c r="A7" s="13" t="s">
        <v>83</v>
      </c>
      <c r="B7" s="14" t="s">
        <v>0</v>
      </c>
      <c r="C7" s="37">
        <f aca="true" t="shared" si="2" ref="C7:N7">C8+C19+C22</f>
        <v>264642</v>
      </c>
      <c r="D7" s="37">
        <f t="shared" si="2"/>
        <v>541759</v>
      </c>
      <c r="E7" s="37">
        <f t="shared" si="2"/>
        <v>828565</v>
      </c>
      <c r="F7" s="37">
        <f t="shared" si="2"/>
        <v>1109529</v>
      </c>
      <c r="G7" s="37">
        <f t="shared" si="2"/>
        <v>3400766</v>
      </c>
      <c r="H7" s="37">
        <f t="shared" si="2"/>
        <v>4134343</v>
      </c>
      <c r="I7" s="37">
        <f t="shared" si="2"/>
        <v>4430444</v>
      </c>
      <c r="J7" s="37">
        <f t="shared" si="2"/>
        <v>4735028</v>
      </c>
      <c r="K7" s="37">
        <f t="shared" si="2"/>
        <v>5036968</v>
      </c>
      <c r="L7" s="37">
        <f t="shared" si="2"/>
        <v>5480539</v>
      </c>
      <c r="M7" s="37">
        <f t="shared" si="2"/>
        <v>0</v>
      </c>
      <c r="N7" s="37">
        <f t="shared" si="2"/>
        <v>0</v>
      </c>
    </row>
    <row r="8" spans="1:14" s="6" customFormat="1" ht="12.75">
      <c r="A8" s="15" t="s">
        <v>18</v>
      </c>
      <c r="B8" s="14" t="s">
        <v>2</v>
      </c>
      <c r="C8" s="37">
        <f>C9+C10+C13+C16</f>
        <v>226807</v>
      </c>
      <c r="D8" s="37">
        <f>D9+D10+D13+D16</f>
        <v>468762</v>
      </c>
      <c r="E8" s="37">
        <f>E9+E10+E13+E16</f>
        <v>717181</v>
      </c>
      <c r="F8" s="37">
        <f>F9+F10+F13+F16</f>
        <v>958822</v>
      </c>
      <c r="G8" s="37">
        <f aca="true" t="shared" si="3" ref="G8:N8">G9+G10+G12+G13+G16</f>
        <v>3211619</v>
      </c>
      <c r="H8" s="37">
        <f t="shared" si="3"/>
        <v>3903410</v>
      </c>
      <c r="I8" s="37">
        <f t="shared" si="3"/>
        <v>4156841</v>
      </c>
      <c r="J8" s="37">
        <f t="shared" si="3"/>
        <v>4410975</v>
      </c>
      <c r="K8" s="37">
        <f t="shared" si="3"/>
        <v>4664077</v>
      </c>
      <c r="L8" s="37">
        <f t="shared" si="3"/>
        <v>5057270</v>
      </c>
      <c r="M8" s="37">
        <f t="shared" si="3"/>
        <v>0</v>
      </c>
      <c r="N8" s="37">
        <f t="shared" si="3"/>
        <v>0</v>
      </c>
    </row>
    <row r="9" spans="1:14" s="8" customFormat="1" ht="12.75">
      <c r="A9" s="16" t="s">
        <v>20</v>
      </c>
      <c r="B9" s="17" t="s">
        <v>19</v>
      </c>
      <c r="C9" s="38">
        <v>188233</v>
      </c>
      <c r="D9" s="38">
        <v>396337</v>
      </c>
      <c r="E9" s="38">
        <v>602041</v>
      </c>
      <c r="F9" s="38">
        <v>811881</v>
      </c>
      <c r="G9" s="38">
        <v>1029645</v>
      </c>
      <c r="H9" s="38">
        <v>1265611</v>
      </c>
      <c r="I9" s="38">
        <v>1470590</v>
      </c>
      <c r="J9" s="38">
        <v>1639939</v>
      </c>
      <c r="K9" s="38">
        <v>1809373</v>
      </c>
      <c r="L9" s="38">
        <v>2026629</v>
      </c>
      <c r="M9" s="38"/>
      <c r="N9" s="38"/>
    </row>
    <row r="10" spans="1:14" s="8" customFormat="1" ht="12.75">
      <c r="A10" s="16" t="s">
        <v>22</v>
      </c>
      <c r="B10" s="17" t="s">
        <v>21</v>
      </c>
      <c r="C10" s="38">
        <v>15675</v>
      </c>
      <c r="D10" s="38">
        <v>31749</v>
      </c>
      <c r="E10" s="38">
        <v>47617</v>
      </c>
      <c r="F10" s="38">
        <v>63519</v>
      </c>
      <c r="G10" s="38">
        <v>80109</v>
      </c>
      <c r="H10" s="38">
        <v>101929</v>
      </c>
      <c r="I10" s="38">
        <v>117426</v>
      </c>
      <c r="J10" s="38">
        <v>130430</v>
      </c>
      <c r="K10" s="38">
        <v>142397</v>
      </c>
      <c r="L10" s="38">
        <v>158572</v>
      </c>
      <c r="M10" s="38"/>
      <c r="N10" s="38"/>
    </row>
    <row r="11" spans="1:14" s="8" customFormat="1" ht="12.75">
      <c r="A11" s="16" t="s">
        <v>138</v>
      </c>
      <c r="B11" s="17" t="s">
        <v>139</v>
      </c>
      <c r="C11" s="38"/>
      <c r="D11" s="38"/>
      <c r="E11" s="38"/>
      <c r="F11" s="38"/>
      <c r="G11" s="38"/>
      <c r="H11" s="38"/>
      <c r="I11" s="38"/>
      <c r="J11" s="38"/>
      <c r="K11" s="38"/>
      <c r="L11" s="38">
        <v>3976</v>
      </c>
      <c r="M11" s="38"/>
      <c r="N11" s="38"/>
    </row>
    <row r="12" spans="1:14" s="8" customFormat="1" ht="12.75">
      <c r="A12" s="16" t="s">
        <v>137</v>
      </c>
      <c r="B12" s="17" t="s">
        <v>136</v>
      </c>
      <c r="C12" s="38"/>
      <c r="D12" s="38"/>
      <c r="E12" s="38"/>
      <c r="F12" s="38"/>
      <c r="G12" s="38">
        <v>2005210</v>
      </c>
      <c r="H12" s="38">
        <v>2429875</v>
      </c>
      <c r="I12" s="38">
        <v>2429875</v>
      </c>
      <c r="J12" s="38">
        <v>2429875</v>
      </c>
      <c r="K12" s="38">
        <v>2429875</v>
      </c>
      <c r="L12" s="38">
        <v>2567875</v>
      </c>
      <c r="M12" s="38"/>
      <c r="N12" s="38"/>
    </row>
    <row r="13" spans="1:14" s="9" customFormat="1" ht="12.75">
      <c r="A13" s="15" t="s">
        <v>24</v>
      </c>
      <c r="B13" s="14" t="s">
        <v>23</v>
      </c>
      <c r="C13" s="39">
        <f>C14+C15</f>
        <v>0</v>
      </c>
      <c r="D13" s="39">
        <f aca="true" t="shared" si="4" ref="D13:N13">D14+D15</f>
        <v>1540</v>
      </c>
      <c r="E13" s="39">
        <f t="shared" si="4"/>
        <v>2370</v>
      </c>
      <c r="F13" s="39">
        <f t="shared" si="4"/>
        <v>2370</v>
      </c>
      <c r="G13" s="39">
        <f t="shared" si="4"/>
        <v>3870</v>
      </c>
      <c r="H13" s="39">
        <f t="shared" si="4"/>
        <v>4428</v>
      </c>
      <c r="I13" s="39">
        <f t="shared" si="4"/>
        <v>7338</v>
      </c>
      <c r="J13" s="39">
        <f t="shared" si="4"/>
        <v>9758</v>
      </c>
      <c r="K13" s="39">
        <f t="shared" si="4"/>
        <v>12018</v>
      </c>
      <c r="L13" s="39">
        <f t="shared" si="4"/>
        <v>12868</v>
      </c>
      <c r="M13" s="39">
        <f t="shared" si="4"/>
        <v>0</v>
      </c>
      <c r="N13" s="39">
        <f t="shared" si="4"/>
        <v>0</v>
      </c>
    </row>
    <row r="14" spans="1:14" s="8" customFormat="1" ht="12.75">
      <c r="A14" s="16" t="s">
        <v>89</v>
      </c>
      <c r="B14" s="17" t="s">
        <v>102</v>
      </c>
      <c r="C14" s="38"/>
      <c r="D14" s="38">
        <v>1540</v>
      </c>
      <c r="E14" s="38">
        <v>2370</v>
      </c>
      <c r="F14" s="38">
        <v>2370</v>
      </c>
      <c r="G14" s="38">
        <v>3870</v>
      </c>
      <c r="H14" s="38">
        <v>4428</v>
      </c>
      <c r="I14" s="38">
        <v>7338</v>
      </c>
      <c r="J14" s="38">
        <v>9758</v>
      </c>
      <c r="K14" s="38">
        <v>12018</v>
      </c>
      <c r="L14" s="38">
        <v>12868</v>
      </c>
      <c r="M14" s="38"/>
      <c r="N14" s="38"/>
    </row>
    <row r="15" spans="1:14" s="8" customFormat="1" ht="12.75">
      <c r="A15" s="16" t="s">
        <v>90</v>
      </c>
      <c r="B15" s="17" t="s">
        <v>103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</row>
    <row r="16" spans="1:14" s="9" customFormat="1" ht="15" customHeight="1">
      <c r="A16" s="15" t="s">
        <v>26</v>
      </c>
      <c r="B16" s="14" t="s">
        <v>25</v>
      </c>
      <c r="C16" s="39">
        <f>C17+C18</f>
        <v>22899</v>
      </c>
      <c r="D16" s="39">
        <f aca="true" t="shared" si="5" ref="D16:N16">D17+D18</f>
        <v>39136</v>
      </c>
      <c r="E16" s="39">
        <f t="shared" si="5"/>
        <v>65153</v>
      </c>
      <c r="F16" s="39">
        <f t="shared" si="5"/>
        <v>81052</v>
      </c>
      <c r="G16" s="39">
        <f t="shared" si="5"/>
        <v>92785</v>
      </c>
      <c r="H16" s="39">
        <f t="shared" si="5"/>
        <v>101567</v>
      </c>
      <c r="I16" s="39">
        <f t="shared" si="5"/>
        <v>131612</v>
      </c>
      <c r="J16" s="39">
        <f t="shared" si="5"/>
        <v>200973</v>
      </c>
      <c r="K16" s="39">
        <f t="shared" si="5"/>
        <v>270414</v>
      </c>
      <c r="L16" s="39">
        <f t="shared" si="5"/>
        <v>291326</v>
      </c>
      <c r="M16" s="39">
        <f t="shared" si="5"/>
        <v>0</v>
      </c>
      <c r="N16" s="39">
        <f t="shared" si="5"/>
        <v>0</v>
      </c>
    </row>
    <row r="17" spans="1:14" s="8" customFormat="1" ht="15" customHeight="1">
      <c r="A17" s="16" t="s">
        <v>94</v>
      </c>
      <c r="B17" s="17" t="s">
        <v>93</v>
      </c>
      <c r="C17" s="38">
        <v>22653</v>
      </c>
      <c r="D17" s="38">
        <v>38621</v>
      </c>
      <c r="E17" s="38">
        <v>64113</v>
      </c>
      <c r="F17" s="38">
        <v>79587</v>
      </c>
      <c r="G17" s="38">
        <v>90639</v>
      </c>
      <c r="H17" s="38">
        <v>98996</v>
      </c>
      <c r="I17" s="38">
        <v>129041</v>
      </c>
      <c r="J17" s="38">
        <v>191869</v>
      </c>
      <c r="K17" s="38">
        <v>261310</v>
      </c>
      <c r="L17" s="38">
        <v>281526</v>
      </c>
      <c r="M17" s="38"/>
      <c r="N17" s="38"/>
    </row>
    <row r="18" spans="1:14" s="8" customFormat="1" ht="15" customHeight="1">
      <c r="A18" s="16" t="s">
        <v>95</v>
      </c>
      <c r="B18" s="17" t="s">
        <v>96</v>
      </c>
      <c r="C18" s="38">
        <v>246</v>
      </c>
      <c r="D18" s="38">
        <v>515</v>
      </c>
      <c r="E18" s="38">
        <v>1040</v>
      </c>
      <c r="F18" s="38">
        <v>1465</v>
      </c>
      <c r="G18" s="38">
        <v>2146</v>
      </c>
      <c r="H18" s="38">
        <v>2571</v>
      </c>
      <c r="I18" s="38">
        <v>2571</v>
      </c>
      <c r="J18" s="38">
        <v>9104</v>
      </c>
      <c r="K18" s="38">
        <v>9104</v>
      </c>
      <c r="L18" s="38">
        <v>9800</v>
      </c>
      <c r="M18" s="38"/>
      <c r="N18" s="38"/>
    </row>
    <row r="19" spans="1:14" s="6" customFormat="1" ht="13.5" customHeight="1">
      <c r="A19" s="15" t="s">
        <v>27</v>
      </c>
      <c r="B19" s="14" t="s">
        <v>16</v>
      </c>
      <c r="C19" s="37">
        <f>C20+C21</f>
        <v>32860</v>
      </c>
      <c r="D19" s="37">
        <f aca="true" t="shared" si="6" ref="D19:N19">D20+D21</f>
        <v>62540</v>
      </c>
      <c r="E19" s="37">
        <f t="shared" si="6"/>
        <v>95400</v>
      </c>
      <c r="F19" s="37">
        <f t="shared" si="6"/>
        <v>129250</v>
      </c>
      <c r="G19" s="37">
        <f t="shared" si="6"/>
        <v>162110</v>
      </c>
      <c r="H19" s="37">
        <f t="shared" si="6"/>
        <v>193885</v>
      </c>
      <c r="I19" s="37">
        <f t="shared" si="6"/>
        <v>230918</v>
      </c>
      <c r="J19" s="37">
        <f t="shared" si="6"/>
        <v>275786</v>
      </c>
      <c r="K19" s="37">
        <f t="shared" si="6"/>
        <v>318980</v>
      </c>
      <c r="L19" s="37">
        <f t="shared" si="6"/>
        <v>363570</v>
      </c>
      <c r="M19" s="37">
        <f t="shared" si="6"/>
        <v>0</v>
      </c>
      <c r="N19" s="37">
        <f t="shared" si="6"/>
        <v>0</v>
      </c>
    </row>
    <row r="20" spans="1:14" s="8" customFormat="1" ht="12" customHeight="1">
      <c r="A20" s="16" t="s">
        <v>29</v>
      </c>
      <c r="B20" s="17" t="s">
        <v>28</v>
      </c>
      <c r="C20" s="38">
        <v>32860</v>
      </c>
      <c r="D20" s="38">
        <v>62540</v>
      </c>
      <c r="E20" s="38">
        <v>95400</v>
      </c>
      <c r="F20" s="38">
        <v>127200</v>
      </c>
      <c r="G20" s="38">
        <v>160060</v>
      </c>
      <c r="H20" s="38">
        <v>191835</v>
      </c>
      <c r="I20" s="38">
        <v>224703</v>
      </c>
      <c r="J20" s="38">
        <v>257113</v>
      </c>
      <c r="K20" s="38">
        <v>288713</v>
      </c>
      <c r="L20" s="38">
        <v>321423</v>
      </c>
      <c r="M20" s="38"/>
      <c r="N20" s="38"/>
    </row>
    <row r="21" spans="1:14" s="8" customFormat="1" ht="12" customHeight="1">
      <c r="A21" s="16" t="s">
        <v>129</v>
      </c>
      <c r="B21" s="17" t="s">
        <v>128</v>
      </c>
      <c r="C21" s="38"/>
      <c r="D21" s="38"/>
      <c r="E21" s="38"/>
      <c r="F21" s="38">
        <v>2050</v>
      </c>
      <c r="G21" s="38">
        <v>2050</v>
      </c>
      <c r="H21" s="38">
        <v>2050</v>
      </c>
      <c r="I21" s="38">
        <v>6215</v>
      </c>
      <c r="J21" s="38">
        <v>18673</v>
      </c>
      <c r="K21" s="38">
        <v>30267</v>
      </c>
      <c r="L21" s="38">
        <v>42147</v>
      </c>
      <c r="M21" s="38"/>
      <c r="N21" s="38"/>
    </row>
    <row r="22" spans="1:14" ht="12.75">
      <c r="A22" s="15" t="s">
        <v>35</v>
      </c>
      <c r="B22" s="14" t="s">
        <v>34</v>
      </c>
      <c r="C22" s="37">
        <f>SUM(C23:C28)</f>
        <v>4975</v>
      </c>
      <c r="D22" s="37">
        <f aca="true" t="shared" si="7" ref="D22:N22">SUM(D23:D28)</f>
        <v>10457</v>
      </c>
      <c r="E22" s="37">
        <f t="shared" si="7"/>
        <v>15984</v>
      </c>
      <c r="F22" s="37">
        <f t="shared" si="7"/>
        <v>21457</v>
      </c>
      <c r="G22" s="37">
        <f t="shared" si="7"/>
        <v>27037</v>
      </c>
      <c r="H22" s="37">
        <f t="shared" si="7"/>
        <v>37048</v>
      </c>
      <c r="I22" s="37">
        <f t="shared" si="7"/>
        <v>42685</v>
      </c>
      <c r="J22" s="37">
        <f t="shared" si="7"/>
        <v>48267</v>
      </c>
      <c r="K22" s="37">
        <f t="shared" si="7"/>
        <v>53911</v>
      </c>
      <c r="L22" s="37">
        <f t="shared" si="7"/>
        <v>59699</v>
      </c>
      <c r="M22" s="37">
        <f t="shared" si="7"/>
        <v>0</v>
      </c>
      <c r="N22" s="37">
        <f t="shared" si="7"/>
        <v>0</v>
      </c>
    </row>
    <row r="23" spans="1:14" s="8" customFormat="1" ht="15" customHeight="1">
      <c r="A23" s="16" t="s">
        <v>36</v>
      </c>
      <c r="B23" s="17" t="s">
        <v>3</v>
      </c>
      <c r="C23" s="38"/>
      <c r="D23" s="38"/>
      <c r="E23" s="38"/>
      <c r="F23" s="38"/>
      <c r="G23" s="38"/>
      <c r="H23" s="38">
        <v>3280</v>
      </c>
      <c r="I23" s="38">
        <v>3280</v>
      </c>
      <c r="J23" s="38">
        <v>3280</v>
      </c>
      <c r="K23" s="38">
        <v>3280</v>
      </c>
      <c r="L23" s="38">
        <v>3280</v>
      </c>
      <c r="M23" s="38"/>
      <c r="N23" s="38"/>
    </row>
    <row r="24" spans="1:14" s="8" customFormat="1" ht="15.75" customHeight="1">
      <c r="A24" s="16" t="s">
        <v>37</v>
      </c>
      <c r="B24" s="17" t="s">
        <v>4</v>
      </c>
      <c r="C24" s="38"/>
      <c r="D24" s="38"/>
      <c r="E24" s="38"/>
      <c r="F24" s="38"/>
      <c r="G24" s="38"/>
      <c r="H24" s="38">
        <v>90</v>
      </c>
      <c r="I24" s="38">
        <v>90</v>
      </c>
      <c r="J24" s="38">
        <v>90</v>
      </c>
      <c r="K24" s="38">
        <v>90</v>
      </c>
      <c r="L24" s="38">
        <v>90</v>
      </c>
      <c r="M24" s="38"/>
      <c r="N24" s="38"/>
    </row>
    <row r="25" spans="1:14" s="8" customFormat="1" ht="22.5" customHeight="1">
      <c r="A25" s="16" t="s">
        <v>38</v>
      </c>
      <c r="B25" s="17" t="s">
        <v>5</v>
      </c>
      <c r="C25" s="38"/>
      <c r="D25" s="38"/>
      <c r="E25" s="38"/>
      <c r="F25" s="38"/>
      <c r="G25" s="38"/>
      <c r="H25" s="38">
        <v>834</v>
      </c>
      <c r="I25" s="38">
        <v>834</v>
      </c>
      <c r="J25" s="38">
        <v>834</v>
      </c>
      <c r="K25" s="38">
        <v>834</v>
      </c>
      <c r="L25" s="38">
        <v>834</v>
      </c>
      <c r="M25" s="38"/>
      <c r="N25" s="38"/>
    </row>
    <row r="26" spans="1:14" s="8" customFormat="1" ht="23.25" customHeight="1">
      <c r="A26" s="16" t="s">
        <v>69</v>
      </c>
      <c r="B26" s="17" t="s">
        <v>6</v>
      </c>
      <c r="C26" s="38"/>
      <c r="D26" s="38"/>
      <c r="E26" s="38"/>
      <c r="F26" s="38"/>
      <c r="G26" s="38"/>
      <c r="H26" s="38">
        <v>36</v>
      </c>
      <c r="I26" s="38">
        <v>36</v>
      </c>
      <c r="J26" s="38">
        <v>36</v>
      </c>
      <c r="K26" s="38">
        <v>36</v>
      </c>
      <c r="L26" s="38">
        <v>36</v>
      </c>
      <c r="M26" s="38"/>
      <c r="N26" s="38"/>
    </row>
    <row r="27" spans="1:14" s="8" customFormat="1" ht="24.75" customHeight="1">
      <c r="A27" s="16" t="s">
        <v>39</v>
      </c>
      <c r="B27" s="17" t="s">
        <v>17</v>
      </c>
      <c r="C27" s="38"/>
      <c r="D27" s="38"/>
      <c r="E27" s="38"/>
      <c r="F27" s="38"/>
      <c r="G27" s="38"/>
      <c r="H27" s="38">
        <v>145</v>
      </c>
      <c r="I27" s="38">
        <v>145</v>
      </c>
      <c r="J27" s="38">
        <v>145</v>
      </c>
      <c r="K27" s="38">
        <v>145</v>
      </c>
      <c r="L27" s="38">
        <v>145</v>
      </c>
      <c r="M27" s="38"/>
      <c r="N27" s="38"/>
    </row>
    <row r="28" spans="1:14" s="8" customFormat="1" ht="24.75" customHeight="1">
      <c r="A28" s="16" t="s">
        <v>110</v>
      </c>
      <c r="B28" s="17" t="s">
        <v>109</v>
      </c>
      <c r="C28" s="38">
        <v>4975</v>
      </c>
      <c r="D28" s="38">
        <v>10457</v>
      </c>
      <c r="E28" s="38">
        <v>15984</v>
      </c>
      <c r="F28" s="38">
        <v>21457</v>
      </c>
      <c r="G28" s="38">
        <v>27037</v>
      </c>
      <c r="H28" s="38">
        <v>32663</v>
      </c>
      <c r="I28" s="38">
        <v>38300</v>
      </c>
      <c r="J28" s="38">
        <v>43882</v>
      </c>
      <c r="K28" s="38">
        <v>49526</v>
      </c>
      <c r="L28" s="38">
        <v>55314</v>
      </c>
      <c r="M28" s="38"/>
      <c r="N28" s="38"/>
    </row>
    <row r="29" spans="1:14" ht="12.75">
      <c r="A29" s="15" t="s">
        <v>84</v>
      </c>
      <c r="B29" s="14">
        <v>20</v>
      </c>
      <c r="C29" s="50">
        <f>C30+C41+C42+C43+C45+C47+C48+C49+C50</f>
        <v>20247.989999999998</v>
      </c>
      <c r="D29" s="50">
        <f aca="true" t="shared" si="8" ref="D29:N29">D30+D41+D42+D43+D45+D47+D48+D49+D50</f>
        <v>42999.35</v>
      </c>
      <c r="E29" s="50">
        <f t="shared" si="8"/>
        <v>66914.59</v>
      </c>
      <c r="F29" s="50">
        <f t="shared" si="8"/>
        <v>147330.03999999998</v>
      </c>
      <c r="G29" s="50">
        <f t="shared" si="8"/>
        <v>263662.55000000005</v>
      </c>
      <c r="H29" s="50">
        <f t="shared" si="8"/>
        <v>313006.29000000004</v>
      </c>
      <c r="I29" s="50">
        <f t="shared" si="8"/>
        <v>327193.74</v>
      </c>
      <c r="J29" s="50">
        <f t="shared" si="8"/>
        <v>339784.26</v>
      </c>
      <c r="K29" s="50">
        <f t="shared" si="8"/>
        <v>347833.18000000005</v>
      </c>
      <c r="L29" s="50">
        <f t="shared" si="8"/>
        <v>463198.44000000006</v>
      </c>
      <c r="M29" s="50">
        <f t="shared" si="8"/>
        <v>0</v>
      </c>
      <c r="N29" s="50">
        <f t="shared" si="8"/>
        <v>0</v>
      </c>
    </row>
    <row r="30" spans="1:14" s="18" customFormat="1" ht="12.75">
      <c r="A30" s="15" t="s">
        <v>40</v>
      </c>
      <c r="B30" s="14" t="s">
        <v>7</v>
      </c>
      <c r="C30" s="37">
        <f aca="true" t="shared" si="9" ref="C30:N30">SUM(C31:C40)</f>
        <v>19178.76</v>
      </c>
      <c r="D30" s="37">
        <f t="shared" si="9"/>
        <v>41311.92</v>
      </c>
      <c r="E30" s="37">
        <f t="shared" si="9"/>
        <v>63993.39</v>
      </c>
      <c r="F30" s="37">
        <f t="shared" si="9"/>
        <v>126255.74</v>
      </c>
      <c r="G30" s="37">
        <f t="shared" si="9"/>
        <v>194647.16000000003</v>
      </c>
      <c r="H30" s="37">
        <f t="shared" si="9"/>
        <v>208535.66</v>
      </c>
      <c r="I30" s="37">
        <f t="shared" si="9"/>
        <v>221033.58999999997</v>
      </c>
      <c r="J30" s="37">
        <f t="shared" si="9"/>
        <v>231875.58000000002</v>
      </c>
      <c r="K30" s="37">
        <f t="shared" si="9"/>
        <v>235925.13000000003</v>
      </c>
      <c r="L30" s="37">
        <f t="shared" si="9"/>
        <v>316034.67000000004</v>
      </c>
      <c r="M30" s="37">
        <f t="shared" si="9"/>
        <v>0</v>
      </c>
      <c r="N30" s="37">
        <f t="shared" si="9"/>
        <v>0</v>
      </c>
    </row>
    <row r="31" spans="1:14" s="8" customFormat="1" ht="12.75">
      <c r="A31" s="16" t="s">
        <v>42</v>
      </c>
      <c r="B31" s="17" t="s">
        <v>41</v>
      </c>
      <c r="C31" s="38">
        <v>916.3</v>
      </c>
      <c r="D31" s="38">
        <v>2915.7</v>
      </c>
      <c r="E31" s="38">
        <v>3724.38</v>
      </c>
      <c r="F31" s="38">
        <v>20659.59</v>
      </c>
      <c r="G31" s="38">
        <v>51195.99</v>
      </c>
      <c r="H31" s="38">
        <v>51801.7</v>
      </c>
      <c r="I31" s="38">
        <v>51801.7</v>
      </c>
      <c r="J31" s="38">
        <v>52101.7</v>
      </c>
      <c r="K31" s="38">
        <v>52446.05</v>
      </c>
      <c r="L31" s="38">
        <v>102070.92</v>
      </c>
      <c r="M31" s="38"/>
      <c r="N31" s="38"/>
    </row>
    <row r="32" spans="1:14" s="8" customFormat="1" ht="12.75">
      <c r="A32" s="16" t="s">
        <v>44</v>
      </c>
      <c r="B32" s="17" t="s">
        <v>43</v>
      </c>
      <c r="C32" s="38"/>
      <c r="D32" s="38"/>
      <c r="E32" s="38">
        <v>999.91</v>
      </c>
      <c r="F32" s="38">
        <v>999.91</v>
      </c>
      <c r="G32" s="38">
        <v>1999.91</v>
      </c>
      <c r="H32" s="38">
        <v>1999.91</v>
      </c>
      <c r="I32" s="38">
        <v>1999.91</v>
      </c>
      <c r="J32" s="38">
        <v>2981.07</v>
      </c>
      <c r="K32" s="38">
        <v>2981.07</v>
      </c>
      <c r="L32" s="38">
        <v>4469.07</v>
      </c>
      <c r="M32" s="38"/>
      <c r="N32" s="38"/>
    </row>
    <row r="33" spans="1:14" s="8" customFormat="1" ht="12.75">
      <c r="A33" s="16" t="s">
        <v>46</v>
      </c>
      <c r="B33" s="17" t="s">
        <v>45</v>
      </c>
      <c r="C33" s="38">
        <v>14999.38</v>
      </c>
      <c r="D33" s="38">
        <v>28870.93</v>
      </c>
      <c r="E33" s="38">
        <v>45999.38</v>
      </c>
      <c r="F33" s="38">
        <v>76000</v>
      </c>
      <c r="G33" s="38">
        <v>82753.36</v>
      </c>
      <c r="H33" s="38">
        <v>86999.54</v>
      </c>
      <c r="I33" s="38">
        <v>92231.23</v>
      </c>
      <c r="J33" s="38">
        <v>95007.99</v>
      </c>
      <c r="K33" s="38">
        <v>95134.24</v>
      </c>
      <c r="L33" s="38">
        <v>100451.4</v>
      </c>
      <c r="M33" s="38"/>
      <c r="N33" s="38"/>
    </row>
    <row r="34" spans="1:14" s="8" customFormat="1" ht="12.75">
      <c r="A34" s="16" t="s">
        <v>48</v>
      </c>
      <c r="B34" s="17" t="s">
        <v>47</v>
      </c>
      <c r="C34" s="38">
        <v>466.66</v>
      </c>
      <c r="D34" s="38">
        <v>999.77</v>
      </c>
      <c r="E34" s="38">
        <v>1574.15</v>
      </c>
      <c r="F34" s="38">
        <v>1982.02</v>
      </c>
      <c r="G34" s="38">
        <v>2564.98</v>
      </c>
      <c r="H34" s="38">
        <v>3039.34</v>
      </c>
      <c r="I34" s="38">
        <v>3860.86</v>
      </c>
      <c r="J34" s="38">
        <v>4528.91</v>
      </c>
      <c r="K34" s="38">
        <v>4528.91</v>
      </c>
      <c r="L34" s="38">
        <v>5603.54</v>
      </c>
      <c r="M34" s="38"/>
      <c r="N34" s="38"/>
    </row>
    <row r="35" spans="1:14" s="8" customFormat="1" ht="12.75">
      <c r="A35" s="16" t="s">
        <v>50</v>
      </c>
      <c r="B35" s="17" t="s">
        <v>49</v>
      </c>
      <c r="C35" s="38"/>
      <c r="D35" s="38">
        <v>2742</v>
      </c>
      <c r="E35" s="38">
        <v>2742</v>
      </c>
      <c r="F35" s="38">
        <v>5242</v>
      </c>
      <c r="G35" s="38">
        <v>20830</v>
      </c>
      <c r="H35" s="38">
        <v>24580</v>
      </c>
      <c r="I35" s="38">
        <v>24580</v>
      </c>
      <c r="J35" s="38">
        <v>27326.79</v>
      </c>
      <c r="K35" s="38">
        <v>27326.79</v>
      </c>
      <c r="L35" s="38">
        <v>37326.79</v>
      </c>
      <c r="M35" s="38"/>
      <c r="N35" s="38"/>
    </row>
    <row r="36" spans="1:14" s="8" customFormat="1" ht="12.75">
      <c r="A36" s="16" t="s">
        <v>52</v>
      </c>
      <c r="B36" s="17" t="s">
        <v>51</v>
      </c>
      <c r="C36" s="38"/>
      <c r="D36" s="38">
        <v>400.07</v>
      </c>
      <c r="E36" s="38">
        <v>400.07</v>
      </c>
      <c r="F36" s="38">
        <v>578.35</v>
      </c>
      <c r="G36" s="38">
        <v>953.35</v>
      </c>
      <c r="H36" s="38">
        <v>1608.35</v>
      </c>
      <c r="I36" s="38">
        <v>2921.85</v>
      </c>
      <c r="J36" s="38">
        <v>3349.67</v>
      </c>
      <c r="K36" s="38">
        <v>3349.67</v>
      </c>
      <c r="L36" s="38">
        <v>3349.67</v>
      </c>
      <c r="M36" s="38"/>
      <c r="N36" s="38"/>
    </row>
    <row r="37" spans="1:14" s="8" customFormat="1" ht="12.75">
      <c r="A37" s="16" t="s">
        <v>130</v>
      </c>
      <c r="B37" s="17" t="s">
        <v>126</v>
      </c>
      <c r="C37" s="38"/>
      <c r="D37" s="38"/>
      <c r="E37" s="38"/>
      <c r="F37" s="38"/>
      <c r="G37" s="38">
        <v>2499</v>
      </c>
      <c r="H37" s="38">
        <v>2499</v>
      </c>
      <c r="I37" s="38">
        <v>2499</v>
      </c>
      <c r="J37" s="38">
        <v>2499</v>
      </c>
      <c r="K37" s="38">
        <v>2499</v>
      </c>
      <c r="L37" s="38">
        <v>2499</v>
      </c>
      <c r="M37" s="38"/>
      <c r="N37" s="38"/>
    </row>
    <row r="38" spans="1:14" s="8" customFormat="1" ht="12.75">
      <c r="A38" s="16" t="s">
        <v>54</v>
      </c>
      <c r="B38" s="17" t="s">
        <v>53</v>
      </c>
      <c r="C38" s="38">
        <v>1679.77</v>
      </c>
      <c r="D38" s="38">
        <v>2927.54</v>
      </c>
      <c r="E38" s="38">
        <v>4162.64</v>
      </c>
      <c r="F38" s="38">
        <v>5486.58</v>
      </c>
      <c r="G38" s="38">
        <v>7037.94</v>
      </c>
      <c r="H38" s="38">
        <v>8291.19</v>
      </c>
      <c r="I38" s="38">
        <v>9861.06</v>
      </c>
      <c r="J38" s="38">
        <v>11205.14</v>
      </c>
      <c r="K38" s="38">
        <v>12392.99</v>
      </c>
      <c r="L38" s="38">
        <v>13688.25</v>
      </c>
      <c r="M38" s="38"/>
      <c r="N38" s="38"/>
    </row>
    <row r="39" spans="1:14" s="8" customFormat="1" ht="12.75">
      <c r="A39" s="16" t="s">
        <v>56</v>
      </c>
      <c r="B39" s="17" t="s">
        <v>55</v>
      </c>
      <c r="C39" s="38">
        <v>122</v>
      </c>
      <c r="D39" s="38">
        <v>122</v>
      </c>
      <c r="E39" s="38">
        <v>122</v>
      </c>
      <c r="F39" s="38">
        <v>9758.98</v>
      </c>
      <c r="G39" s="38">
        <v>17895.06</v>
      </c>
      <c r="H39" s="38">
        <v>18395.06</v>
      </c>
      <c r="I39" s="38">
        <v>20294.3</v>
      </c>
      <c r="J39" s="38">
        <v>20649.3</v>
      </c>
      <c r="K39" s="38">
        <v>20952.9</v>
      </c>
      <c r="L39" s="38">
        <v>30970.08</v>
      </c>
      <c r="M39" s="38"/>
      <c r="N39" s="38"/>
    </row>
    <row r="40" spans="1:14" s="8" customFormat="1" ht="12.75">
      <c r="A40" s="16" t="s">
        <v>58</v>
      </c>
      <c r="B40" s="17" t="s">
        <v>57</v>
      </c>
      <c r="C40" s="38">
        <v>994.65</v>
      </c>
      <c r="D40" s="38">
        <v>2333.91</v>
      </c>
      <c r="E40" s="38">
        <v>4268.86</v>
      </c>
      <c r="F40" s="38">
        <v>5548.31</v>
      </c>
      <c r="G40" s="38">
        <v>6917.57</v>
      </c>
      <c r="H40" s="38">
        <v>9321.57</v>
      </c>
      <c r="I40" s="38">
        <v>10983.68</v>
      </c>
      <c r="J40" s="38">
        <v>12226.01</v>
      </c>
      <c r="K40" s="38">
        <v>14313.51</v>
      </c>
      <c r="L40" s="38">
        <v>15605.95</v>
      </c>
      <c r="M40" s="38"/>
      <c r="N40" s="38"/>
    </row>
    <row r="41" spans="1:14" s="9" customFormat="1" ht="12.75">
      <c r="A41" s="15" t="s">
        <v>59</v>
      </c>
      <c r="B41" s="14" t="s">
        <v>8</v>
      </c>
      <c r="C41" s="37"/>
      <c r="D41" s="37">
        <v>154.84</v>
      </c>
      <c r="E41" s="37">
        <v>271.84</v>
      </c>
      <c r="F41" s="37">
        <v>338.48</v>
      </c>
      <c r="G41" s="37">
        <v>905.08</v>
      </c>
      <c r="H41" s="37">
        <v>1178.68</v>
      </c>
      <c r="I41" s="37">
        <v>1461.92</v>
      </c>
      <c r="J41" s="37">
        <v>1620.19</v>
      </c>
      <c r="K41" s="37">
        <v>1685.19</v>
      </c>
      <c r="L41" s="37">
        <v>2085.15</v>
      </c>
      <c r="M41" s="37"/>
      <c r="N41" s="37"/>
    </row>
    <row r="42" spans="1:14" s="9" customFormat="1" ht="38.25">
      <c r="A42" s="15" t="s">
        <v>131</v>
      </c>
      <c r="B42" s="14" t="s">
        <v>125</v>
      </c>
      <c r="C42" s="37">
        <v>100</v>
      </c>
      <c r="D42" s="37">
        <v>100</v>
      </c>
      <c r="E42" s="37">
        <v>100</v>
      </c>
      <c r="F42" s="37">
        <v>309</v>
      </c>
      <c r="G42" s="37">
        <v>409</v>
      </c>
      <c r="H42" s="37">
        <v>409</v>
      </c>
      <c r="I42" s="37">
        <v>409</v>
      </c>
      <c r="J42" s="37">
        <v>409</v>
      </c>
      <c r="K42" s="37">
        <v>1009</v>
      </c>
      <c r="L42" s="37">
        <v>1009</v>
      </c>
      <c r="M42" s="37"/>
      <c r="N42" s="37"/>
    </row>
    <row r="43" spans="1:14" s="7" customFormat="1" ht="15" customHeight="1">
      <c r="A43" s="15" t="s">
        <v>10</v>
      </c>
      <c r="B43" s="14" t="s">
        <v>9</v>
      </c>
      <c r="C43" s="37">
        <f>C44</f>
        <v>0</v>
      </c>
      <c r="D43" s="37">
        <f aca="true" t="shared" si="10" ref="D43:N43">D44</f>
        <v>0</v>
      </c>
      <c r="E43" s="37">
        <f t="shared" si="10"/>
        <v>0</v>
      </c>
      <c r="F43" s="37">
        <f t="shared" si="10"/>
        <v>14423.59</v>
      </c>
      <c r="G43" s="37">
        <f t="shared" si="10"/>
        <v>19443.76</v>
      </c>
      <c r="H43" s="37">
        <f t="shared" si="10"/>
        <v>19443.76</v>
      </c>
      <c r="I43" s="37">
        <f t="shared" si="10"/>
        <v>19443.76</v>
      </c>
      <c r="J43" s="37">
        <f t="shared" si="10"/>
        <v>19443.76</v>
      </c>
      <c r="K43" s="37">
        <f t="shared" si="10"/>
        <v>19443.76</v>
      </c>
      <c r="L43" s="37">
        <f t="shared" si="10"/>
        <v>26960.84</v>
      </c>
      <c r="M43" s="37">
        <f t="shared" si="10"/>
        <v>0</v>
      </c>
      <c r="N43" s="37">
        <f t="shared" si="10"/>
        <v>0</v>
      </c>
    </row>
    <row r="44" spans="1:14" s="8" customFormat="1" ht="12.75">
      <c r="A44" s="16" t="s">
        <v>75</v>
      </c>
      <c r="B44" s="17" t="s">
        <v>74</v>
      </c>
      <c r="C44" s="38"/>
      <c r="D44" s="38"/>
      <c r="E44" s="38"/>
      <c r="F44" s="38">
        <v>14423.59</v>
      </c>
      <c r="G44" s="38">
        <v>19443.76</v>
      </c>
      <c r="H44" s="38">
        <v>19443.76</v>
      </c>
      <c r="I44" s="38">
        <v>19443.76</v>
      </c>
      <c r="J44" s="38">
        <v>19443.76</v>
      </c>
      <c r="K44" s="38">
        <v>19443.76</v>
      </c>
      <c r="L44" s="38">
        <v>26960.84</v>
      </c>
      <c r="M44" s="38"/>
      <c r="N44" s="38"/>
    </row>
    <row r="45" spans="1:14" s="7" customFormat="1" ht="12.75">
      <c r="A45" s="15" t="s">
        <v>61</v>
      </c>
      <c r="B45" s="14" t="s">
        <v>60</v>
      </c>
      <c r="C45" s="37">
        <f>C46</f>
        <v>0</v>
      </c>
      <c r="D45" s="37">
        <f aca="true" t="shared" si="11" ref="D45:N45">D46</f>
        <v>239</v>
      </c>
      <c r="E45" s="37">
        <f t="shared" si="11"/>
        <v>1045.03</v>
      </c>
      <c r="F45" s="37">
        <f t="shared" si="11"/>
        <v>1096.69</v>
      </c>
      <c r="G45" s="37">
        <f t="shared" si="11"/>
        <v>1545.22</v>
      </c>
      <c r="H45" s="37">
        <f t="shared" si="11"/>
        <v>32614.36</v>
      </c>
      <c r="I45" s="37">
        <f t="shared" si="11"/>
        <v>33114.36</v>
      </c>
      <c r="J45" s="37">
        <f t="shared" si="11"/>
        <v>33606.99</v>
      </c>
      <c r="K45" s="37">
        <f t="shared" si="11"/>
        <v>35381.53</v>
      </c>
      <c r="L45" s="37">
        <f t="shared" si="11"/>
        <v>38175.98</v>
      </c>
      <c r="M45" s="37">
        <f t="shared" si="11"/>
        <v>0</v>
      </c>
      <c r="N45" s="37">
        <f t="shared" si="11"/>
        <v>0</v>
      </c>
    </row>
    <row r="46" spans="1:14" s="8" customFormat="1" ht="12.75">
      <c r="A46" s="16" t="s">
        <v>63</v>
      </c>
      <c r="B46" s="17" t="s">
        <v>11</v>
      </c>
      <c r="C46" s="38"/>
      <c r="D46" s="38">
        <v>239</v>
      </c>
      <c r="E46" s="38">
        <v>1045.03</v>
      </c>
      <c r="F46" s="38">
        <v>1096.69</v>
      </c>
      <c r="G46" s="38">
        <v>1545.22</v>
      </c>
      <c r="H46" s="38">
        <v>32614.36</v>
      </c>
      <c r="I46" s="38">
        <v>33114.36</v>
      </c>
      <c r="J46" s="38">
        <v>33606.99</v>
      </c>
      <c r="K46" s="38">
        <v>35381.53</v>
      </c>
      <c r="L46" s="38">
        <v>38175.98</v>
      </c>
      <c r="M46" s="38"/>
      <c r="N46" s="38"/>
    </row>
    <row r="47" spans="1:14" s="9" customFormat="1" ht="12.75">
      <c r="A47" s="15" t="s">
        <v>64</v>
      </c>
      <c r="B47" s="14" t="s">
        <v>12</v>
      </c>
      <c r="C47" s="37"/>
      <c r="D47" s="37">
        <v>224.36</v>
      </c>
      <c r="E47" s="37">
        <v>365.87</v>
      </c>
      <c r="F47" s="37">
        <v>566.08</v>
      </c>
      <c r="G47" s="37">
        <v>707.64</v>
      </c>
      <c r="H47" s="37">
        <v>848.14</v>
      </c>
      <c r="I47" s="37">
        <v>988.92</v>
      </c>
      <c r="J47" s="37">
        <v>1129.55</v>
      </c>
      <c r="K47" s="37">
        <v>1270.43</v>
      </c>
      <c r="L47" s="37">
        <v>3859.85</v>
      </c>
      <c r="M47" s="37"/>
      <c r="N47" s="37"/>
    </row>
    <row r="48" spans="1:14" s="9" customFormat="1" ht="12.75">
      <c r="A48" s="15" t="s">
        <v>62</v>
      </c>
      <c r="B48" s="14" t="s">
        <v>13</v>
      </c>
      <c r="C48" s="37"/>
      <c r="D48" s="37"/>
      <c r="E48" s="37"/>
      <c r="F48" s="37"/>
      <c r="G48" s="37"/>
      <c r="H48" s="37"/>
      <c r="I48" s="37"/>
      <c r="J48" s="37"/>
      <c r="K48" s="37"/>
      <c r="L48" s="37">
        <v>1950.01</v>
      </c>
      <c r="M48" s="37"/>
      <c r="N48" s="37"/>
    </row>
    <row r="49" spans="1:14" s="9" customFormat="1" ht="12.75">
      <c r="A49" s="15" t="s">
        <v>77</v>
      </c>
      <c r="B49" s="14" t="s">
        <v>76</v>
      </c>
      <c r="C49" s="37"/>
      <c r="D49" s="37"/>
      <c r="E49" s="37"/>
      <c r="F49" s="37"/>
      <c r="G49" s="37"/>
      <c r="H49" s="37"/>
      <c r="I49" s="37"/>
      <c r="J49" s="37"/>
      <c r="K49" s="37">
        <v>500</v>
      </c>
      <c r="L49" s="37">
        <v>500</v>
      </c>
      <c r="M49" s="37"/>
      <c r="N49" s="37"/>
    </row>
    <row r="50" spans="1:14" s="7" customFormat="1" ht="13.5" customHeight="1">
      <c r="A50" s="15" t="s">
        <v>15</v>
      </c>
      <c r="B50" s="14" t="s">
        <v>14</v>
      </c>
      <c r="C50" s="37">
        <f>SUM(C51:C55)</f>
        <v>969.23</v>
      </c>
      <c r="D50" s="37">
        <f aca="true" t="shared" si="12" ref="D50:N50">SUM(D51:D55)</f>
        <v>969.23</v>
      </c>
      <c r="E50" s="37">
        <f t="shared" si="12"/>
        <v>1138.46</v>
      </c>
      <c r="F50" s="37">
        <f t="shared" si="12"/>
        <v>4340.46</v>
      </c>
      <c r="G50" s="37">
        <f t="shared" si="12"/>
        <v>46004.69</v>
      </c>
      <c r="H50" s="37">
        <f t="shared" si="12"/>
        <v>49976.69</v>
      </c>
      <c r="I50" s="37">
        <f t="shared" si="12"/>
        <v>50742.19</v>
      </c>
      <c r="J50" s="37">
        <f t="shared" si="12"/>
        <v>51699.19</v>
      </c>
      <c r="K50" s="37">
        <f t="shared" si="12"/>
        <v>52618.14</v>
      </c>
      <c r="L50" s="37">
        <f t="shared" si="12"/>
        <v>72622.94</v>
      </c>
      <c r="M50" s="37">
        <f t="shared" si="12"/>
        <v>0</v>
      </c>
      <c r="N50" s="37">
        <f t="shared" si="12"/>
        <v>0</v>
      </c>
    </row>
    <row r="51" spans="1:14" s="8" customFormat="1" ht="13.5" customHeight="1">
      <c r="A51" s="16" t="s">
        <v>72</v>
      </c>
      <c r="B51" s="17" t="s">
        <v>70</v>
      </c>
      <c r="C51" s="38">
        <v>169.23</v>
      </c>
      <c r="D51" s="38">
        <v>169.23</v>
      </c>
      <c r="E51" s="38">
        <v>338.46</v>
      </c>
      <c r="F51" s="38">
        <v>338.46</v>
      </c>
      <c r="G51" s="38">
        <v>512.69</v>
      </c>
      <c r="H51" s="38">
        <v>512.69</v>
      </c>
      <c r="I51" s="38">
        <v>512.69</v>
      </c>
      <c r="J51" s="38">
        <v>512.69</v>
      </c>
      <c r="K51" s="38">
        <v>512.69</v>
      </c>
      <c r="L51" s="38">
        <v>512.69</v>
      </c>
      <c r="M51" s="38"/>
      <c r="N51" s="38"/>
    </row>
    <row r="52" spans="1:14" s="8" customFormat="1" ht="13.5" customHeight="1">
      <c r="A52" s="16" t="s">
        <v>67</v>
      </c>
      <c r="B52" s="17" t="s">
        <v>65</v>
      </c>
      <c r="C52" s="38">
        <v>800</v>
      </c>
      <c r="D52" s="38">
        <v>800</v>
      </c>
      <c r="E52" s="38">
        <v>800</v>
      </c>
      <c r="F52" s="38">
        <v>2600</v>
      </c>
      <c r="G52" s="38">
        <v>44090</v>
      </c>
      <c r="H52" s="38">
        <v>47010</v>
      </c>
      <c r="I52" s="38">
        <v>47010</v>
      </c>
      <c r="J52" s="38">
        <v>47260</v>
      </c>
      <c r="K52" s="38">
        <v>47260</v>
      </c>
      <c r="L52" s="38">
        <v>47360</v>
      </c>
      <c r="M52" s="38"/>
      <c r="N52" s="38"/>
    </row>
    <row r="53" spans="1:14" s="8" customFormat="1" ht="13.5" customHeight="1">
      <c r="A53" s="16" t="s">
        <v>73</v>
      </c>
      <c r="B53" s="17" t="s">
        <v>71</v>
      </c>
      <c r="C53" s="38"/>
      <c r="D53" s="38"/>
      <c r="E53" s="38"/>
      <c r="F53" s="38">
        <v>1402</v>
      </c>
      <c r="G53" s="38">
        <v>1402</v>
      </c>
      <c r="H53" s="38">
        <v>1954</v>
      </c>
      <c r="I53" s="38">
        <v>2719.5</v>
      </c>
      <c r="J53" s="38">
        <v>3271.5</v>
      </c>
      <c r="K53" s="38">
        <v>4190.45</v>
      </c>
      <c r="L53" s="38">
        <v>5095.25</v>
      </c>
      <c r="M53" s="38"/>
      <c r="N53" s="38"/>
    </row>
    <row r="54" spans="1:14" s="8" customFormat="1" ht="13.5" customHeight="1">
      <c r="A54" s="16" t="s">
        <v>141</v>
      </c>
      <c r="B54" s="17" t="s">
        <v>140</v>
      </c>
      <c r="C54" s="38"/>
      <c r="D54" s="38"/>
      <c r="E54" s="38"/>
      <c r="F54" s="38"/>
      <c r="G54" s="38"/>
      <c r="H54" s="38"/>
      <c r="I54" s="38"/>
      <c r="J54" s="38"/>
      <c r="K54" s="38"/>
      <c r="L54" s="38">
        <v>19000</v>
      </c>
      <c r="M54" s="38"/>
      <c r="N54" s="38"/>
    </row>
    <row r="55" spans="1:14" s="8" customFormat="1" ht="12.75">
      <c r="A55" s="16" t="s">
        <v>68</v>
      </c>
      <c r="B55" s="17" t="s">
        <v>66</v>
      </c>
      <c r="C55" s="38"/>
      <c r="D55" s="38"/>
      <c r="E55" s="38"/>
      <c r="F55" s="38"/>
      <c r="G55" s="38"/>
      <c r="H55" s="38">
        <v>500</v>
      </c>
      <c r="I55" s="38">
        <v>500</v>
      </c>
      <c r="J55" s="38">
        <v>655</v>
      </c>
      <c r="K55" s="38">
        <v>655</v>
      </c>
      <c r="L55" s="38">
        <v>655</v>
      </c>
      <c r="M55" s="38"/>
      <c r="N55" s="38"/>
    </row>
    <row r="56" spans="1:14" s="6" customFormat="1" ht="12.75">
      <c r="A56" s="15" t="s">
        <v>105</v>
      </c>
      <c r="B56" s="14">
        <v>59</v>
      </c>
      <c r="C56" s="37">
        <f>C57</f>
        <v>0</v>
      </c>
      <c r="D56" s="37">
        <f aca="true" t="shared" si="13" ref="D56:N56">D57</f>
        <v>2050</v>
      </c>
      <c r="E56" s="37">
        <f t="shared" si="13"/>
        <v>2072</v>
      </c>
      <c r="F56" s="37">
        <f t="shared" si="13"/>
        <v>2072</v>
      </c>
      <c r="G56" s="37">
        <f t="shared" si="13"/>
        <v>2072</v>
      </c>
      <c r="H56" s="37">
        <f t="shared" si="13"/>
        <v>2072</v>
      </c>
      <c r="I56" s="37">
        <f t="shared" si="13"/>
        <v>2072</v>
      </c>
      <c r="J56" s="37">
        <f t="shared" si="13"/>
        <v>2072</v>
      </c>
      <c r="K56" s="37">
        <f t="shared" si="13"/>
        <v>2072</v>
      </c>
      <c r="L56" s="37">
        <f t="shared" si="13"/>
        <v>2072</v>
      </c>
      <c r="M56" s="37">
        <f t="shared" si="13"/>
        <v>0</v>
      </c>
      <c r="N56" s="37">
        <f t="shared" si="13"/>
        <v>0</v>
      </c>
    </row>
    <row r="57" spans="1:14" s="8" customFormat="1" ht="12.75">
      <c r="A57" s="16" t="s">
        <v>88</v>
      </c>
      <c r="B57" s="17" t="s">
        <v>87</v>
      </c>
      <c r="C57" s="38"/>
      <c r="D57" s="38">
        <v>2050</v>
      </c>
      <c r="E57" s="38">
        <v>2072</v>
      </c>
      <c r="F57" s="38">
        <v>2072</v>
      </c>
      <c r="G57" s="38">
        <v>2072</v>
      </c>
      <c r="H57" s="38">
        <v>2072</v>
      </c>
      <c r="I57" s="38">
        <v>2072</v>
      </c>
      <c r="J57" s="38">
        <v>2072</v>
      </c>
      <c r="K57" s="38">
        <v>2072</v>
      </c>
      <c r="L57" s="38">
        <v>2072</v>
      </c>
      <c r="M57" s="38"/>
      <c r="N57" s="38"/>
    </row>
    <row r="58" spans="1:14" s="6" customFormat="1" ht="12.75">
      <c r="A58" s="15" t="s">
        <v>85</v>
      </c>
      <c r="B58" s="14">
        <v>70</v>
      </c>
      <c r="C58" s="37">
        <f>C59</f>
        <v>0</v>
      </c>
      <c r="D58" s="37">
        <f aca="true" t="shared" si="14" ref="D58:N59">D59</f>
        <v>0</v>
      </c>
      <c r="E58" s="37">
        <f t="shared" si="14"/>
        <v>0</v>
      </c>
      <c r="F58" s="37">
        <f t="shared" si="14"/>
        <v>0</v>
      </c>
      <c r="G58" s="37">
        <f t="shared" si="14"/>
        <v>2721098.38</v>
      </c>
      <c r="H58" s="37">
        <f t="shared" si="14"/>
        <v>2721098.38</v>
      </c>
      <c r="I58" s="37">
        <f t="shared" si="14"/>
        <v>3983209.81</v>
      </c>
      <c r="J58" s="37">
        <f t="shared" si="14"/>
        <v>3983209.81</v>
      </c>
      <c r="K58" s="37">
        <f t="shared" si="14"/>
        <v>3983209.81</v>
      </c>
      <c r="L58" s="37">
        <f t="shared" si="14"/>
        <v>4506352.7299999995</v>
      </c>
      <c r="M58" s="37">
        <f t="shared" si="14"/>
        <v>0</v>
      </c>
      <c r="N58" s="37">
        <f t="shared" si="14"/>
        <v>0</v>
      </c>
    </row>
    <row r="59" spans="1:14" s="6" customFormat="1" ht="12.75">
      <c r="A59" s="15" t="s">
        <v>104</v>
      </c>
      <c r="B59" s="14">
        <v>71</v>
      </c>
      <c r="C59" s="37">
        <f>C60</f>
        <v>0</v>
      </c>
      <c r="D59" s="37">
        <f t="shared" si="14"/>
        <v>0</v>
      </c>
      <c r="E59" s="37">
        <f t="shared" si="14"/>
        <v>0</v>
      </c>
      <c r="F59" s="37">
        <f t="shared" si="14"/>
        <v>0</v>
      </c>
      <c r="G59" s="37">
        <f t="shared" si="14"/>
        <v>2721098.38</v>
      </c>
      <c r="H59" s="37">
        <f t="shared" si="14"/>
        <v>2721098.38</v>
      </c>
      <c r="I59" s="37">
        <f t="shared" si="14"/>
        <v>3983209.81</v>
      </c>
      <c r="J59" s="37">
        <f t="shared" si="14"/>
        <v>3983209.81</v>
      </c>
      <c r="K59" s="37">
        <f t="shared" si="14"/>
        <v>3983209.81</v>
      </c>
      <c r="L59" s="37">
        <f t="shared" si="14"/>
        <v>4506352.7299999995</v>
      </c>
      <c r="M59" s="37">
        <f t="shared" si="14"/>
        <v>0</v>
      </c>
      <c r="N59" s="37">
        <f t="shared" si="14"/>
        <v>0</v>
      </c>
    </row>
    <row r="60" spans="1:14" s="6" customFormat="1" ht="12.75">
      <c r="A60" s="15" t="s">
        <v>86</v>
      </c>
      <c r="B60" s="14" t="s">
        <v>78</v>
      </c>
      <c r="C60" s="37">
        <f>C61+C62</f>
        <v>0</v>
      </c>
      <c r="D60" s="37">
        <f aca="true" t="shared" si="15" ref="D60:N60">D61+D62</f>
        <v>0</v>
      </c>
      <c r="E60" s="37">
        <f t="shared" si="15"/>
        <v>0</v>
      </c>
      <c r="F60" s="37">
        <f t="shared" si="15"/>
        <v>0</v>
      </c>
      <c r="G60" s="37">
        <f t="shared" si="15"/>
        <v>2721098.38</v>
      </c>
      <c r="H60" s="37">
        <f t="shared" si="15"/>
        <v>2721098.38</v>
      </c>
      <c r="I60" s="37">
        <f t="shared" si="15"/>
        <v>3983209.81</v>
      </c>
      <c r="J60" s="37">
        <f t="shared" si="15"/>
        <v>3983209.81</v>
      </c>
      <c r="K60" s="37">
        <f t="shared" si="15"/>
        <v>3983209.81</v>
      </c>
      <c r="L60" s="37">
        <f t="shared" si="15"/>
        <v>4506352.7299999995</v>
      </c>
      <c r="M60" s="37">
        <f t="shared" si="15"/>
        <v>0</v>
      </c>
      <c r="N60" s="37">
        <f t="shared" si="15"/>
        <v>0</v>
      </c>
    </row>
    <row r="61" spans="1:14" s="8" customFormat="1" ht="12.75">
      <c r="A61" s="16" t="s">
        <v>80</v>
      </c>
      <c r="B61" s="17" t="s">
        <v>79</v>
      </c>
      <c r="C61" s="38"/>
      <c r="D61" s="38"/>
      <c r="E61" s="38"/>
      <c r="F61" s="38"/>
      <c r="G61" s="38">
        <v>2721098.38</v>
      </c>
      <c r="H61" s="38">
        <v>2721098.38</v>
      </c>
      <c r="I61" s="38">
        <v>3948562.21</v>
      </c>
      <c r="J61" s="38">
        <v>3948562.21</v>
      </c>
      <c r="K61" s="38">
        <v>3948562.21</v>
      </c>
      <c r="L61" s="38">
        <v>4471705.13</v>
      </c>
      <c r="M61" s="38"/>
      <c r="N61" s="38"/>
    </row>
    <row r="62" spans="1:14" s="8" customFormat="1" ht="12.75">
      <c r="A62" s="16" t="s">
        <v>80</v>
      </c>
      <c r="B62" s="17" t="s">
        <v>127</v>
      </c>
      <c r="C62" s="38"/>
      <c r="D62" s="38"/>
      <c r="E62" s="38"/>
      <c r="F62" s="38"/>
      <c r="G62" s="38"/>
      <c r="H62" s="38"/>
      <c r="I62" s="38">
        <v>34647.6</v>
      </c>
      <c r="J62" s="38">
        <v>34647.6</v>
      </c>
      <c r="K62" s="38">
        <v>34647.6</v>
      </c>
      <c r="L62" s="38">
        <v>34647.6</v>
      </c>
      <c r="M62" s="38"/>
      <c r="N62" s="38"/>
    </row>
    <row r="63" spans="1:3" s="6" customFormat="1" ht="12.75">
      <c r="A63" s="22"/>
      <c r="B63" s="23"/>
      <c r="C63" s="24"/>
    </row>
    <row r="64" spans="1:3" s="6" customFormat="1" ht="12.75">
      <c r="A64" s="22"/>
      <c r="B64" s="23"/>
      <c r="C64" s="24"/>
    </row>
    <row r="65" spans="1:3" s="6" customFormat="1" ht="12.75">
      <c r="A65" s="22"/>
      <c r="B65" s="23"/>
      <c r="C65" s="24"/>
    </row>
    <row r="66" spans="1:3" s="6" customFormat="1" ht="12.75">
      <c r="A66" s="22"/>
      <c r="B66" s="23"/>
      <c r="C66" s="24"/>
    </row>
    <row r="67" spans="1:3" s="6" customFormat="1" ht="12.75">
      <c r="A67" s="22"/>
      <c r="B67" s="23"/>
      <c r="C67" s="24"/>
    </row>
    <row r="68" spans="1:3" s="6" customFormat="1" ht="12.75">
      <c r="A68" s="22"/>
      <c r="B68" s="23"/>
      <c r="C68" s="24"/>
    </row>
    <row r="69" spans="1:3" s="6" customFormat="1" ht="12.75">
      <c r="A69" s="22"/>
      <c r="B69" s="23"/>
      <c r="C69" s="24"/>
    </row>
    <row r="70" spans="1:3" s="4" customFormat="1" ht="12.75">
      <c r="A70" s="19" t="s">
        <v>1</v>
      </c>
      <c r="B70" s="20"/>
      <c r="C70" s="21"/>
    </row>
    <row r="71" spans="1:14" s="4" customFormat="1" ht="21.75" customHeight="1">
      <c r="A71" s="54" t="s">
        <v>111</v>
      </c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</row>
    <row r="72" spans="1:14" ht="71.25" customHeight="1">
      <c r="A72" s="56" t="s">
        <v>108</v>
      </c>
      <c r="B72" s="57"/>
      <c r="C72" s="57"/>
      <c r="D72" s="57"/>
      <c r="E72" s="42"/>
      <c r="F72" s="42"/>
      <c r="G72" s="42"/>
      <c r="H72" s="42"/>
      <c r="I72" s="42"/>
      <c r="J72" s="42"/>
      <c r="K72" s="42"/>
      <c r="L72" s="42"/>
      <c r="M72" s="42"/>
      <c r="N72" s="43"/>
    </row>
    <row r="73" spans="1:14" ht="51">
      <c r="A73" s="34" t="s">
        <v>91</v>
      </c>
      <c r="B73" s="35" t="s">
        <v>81</v>
      </c>
      <c r="C73" s="33" t="s">
        <v>113</v>
      </c>
      <c r="D73" s="36" t="s">
        <v>114</v>
      </c>
      <c r="E73" s="36" t="s">
        <v>115</v>
      </c>
      <c r="F73" s="36" t="s">
        <v>116</v>
      </c>
      <c r="G73" s="36" t="s">
        <v>117</v>
      </c>
      <c r="H73" s="36" t="s">
        <v>118</v>
      </c>
      <c r="I73" s="36" t="s">
        <v>119</v>
      </c>
      <c r="J73" s="36" t="s">
        <v>120</v>
      </c>
      <c r="K73" s="36" t="s">
        <v>121</v>
      </c>
      <c r="L73" s="36" t="s">
        <v>122</v>
      </c>
      <c r="M73" s="36" t="s">
        <v>123</v>
      </c>
      <c r="N73" s="36" t="s">
        <v>124</v>
      </c>
    </row>
    <row r="74" spans="1:14" ht="12.75">
      <c r="A74" s="1" t="s">
        <v>101</v>
      </c>
      <c r="B74" s="25"/>
      <c r="C74" s="44">
        <f>C75+C121</f>
        <v>161859.4</v>
      </c>
      <c r="D74" s="44">
        <f aca="true" t="shared" si="16" ref="D74:N74">D75+D121</f>
        <v>344444.06</v>
      </c>
      <c r="E74" s="44">
        <f t="shared" si="16"/>
        <v>531133.96</v>
      </c>
      <c r="F74" s="44">
        <f t="shared" si="16"/>
        <v>717150.16</v>
      </c>
      <c r="G74" s="44">
        <f t="shared" si="16"/>
        <v>903492.49</v>
      </c>
      <c r="H74" s="44">
        <f t="shared" si="16"/>
        <v>1090823.47</v>
      </c>
      <c r="I74" s="44">
        <f t="shared" si="16"/>
        <v>1280897.99</v>
      </c>
      <c r="J74" s="44">
        <f t="shared" si="16"/>
        <v>1474415.3</v>
      </c>
      <c r="K74" s="44">
        <f t="shared" si="16"/>
        <v>1662744.5999999999</v>
      </c>
      <c r="L74" s="44">
        <f t="shared" si="16"/>
        <v>1870921.23</v>
      </c>
      <c r="M74" s="44">
        <f t="shared" si="16"/>
        <v>0</v>
      </c>
      <c r="N74" s="44">
        <f t="shared" si="16"/>
        <v>0</v>
      </c>
    </row>
    <row r="75" spans="1:14" ht="12.75">
      <c r="A75" s="1" t="s">
        <v>82</v>
      </c>
      <c r="B75" s="25" t="s">
        <v>100</v>
      </c>
      <c r="C75" s="44">
        <f>C76+C99+C119</f>
        <v>161859.4</v>
      </c>
      <c r="D75" s="44">
        <f aca="true" t="shared" si="17" ref="D75:N75">D76+D99+D119</f>
        <v>344444.06</v>
      </c>
      <c r="E75" s="44">
        <f t="shared" si="17"/>
        <v>531133.96</v>
      </c>
      <c r="F75" s="44">
        <f t="shared" si="17"/>
        <v>717150.16</v>
      </c>
      <c r="G75" s="44">
        <f t="shared" si="17"/>
        <v>903492.49</v>
      </c>
      <c r="H75" s="44">
        <f t="shared" si="17"/>
        <v>1090823.47</v>
      </c>
      <c r="I75" s="44">
        <f t="shared" si="17"/>
        <v>1280897.99</v>
      </c>
      <c r="J75" s="44">
        <f t="shared" si="17"/>
        <v>1474415.3</v>
      </c>
      <c r="K75" s="44">
        <f t="shared" si="17"/>
        <v>1662744.5999999999</v>
      </c>
      <c r="L75" s="44">
        <f t="shared" si="17"/>
        <v>1870921.23</v>
      </c>
      <c r="M75" s="44">
        <f t="shared" si="17"/>
        <v>0</v>
      </c>
      <c r="N75" s="44">
        <f t="shared" si="17"/>
        <v>0</v>
      </c>
    </row>
    <row r="76" spans="1:14" ht="12.75">
      <c r="A76" s="1" t="s">
        <v>83</v>
      </c>
      <c r="B76" s="25" t="s">
        <v>0</v>
      </c>
      <c r="C76" s="44">
        <f>C77+C87+C93</f>
        <v>151939</v>
      </c>
      <c r="D76" s="44">
        <f aca="true" t="shared" si="18" ref="D76:N76">D77+D87+D93</f>
        <v>322478</v>
      </c>
      <c r="E76" s="44">
        <f t="shared" si="18"/>
        <v>497464</v>
      </c>
      <c r="F76" s="44">
        <f t="shared" si="18"/>
        <v>675887</v>
      </c>
      <c r="G76" s="44">
        <f t="shared" si="18"/>
        <v>854436</v>
      </c>
      <c r="H76" s="44">
        <f t="shared" si="18"/>
        <v>1030377</v>
      </c>
      <c r="I76" s="44">
        <f t="shared" si="18"/>
        <v>1210046</v>
      </c>
      <c r="J76" s="44">
        <f t="shared" si="18"/>
        <v>1394638.2</v>
      </c>
      <c r="K76" s="44">
        <f t="shared" si="18"/>
        <v>1575394.2</v>
      </c>
      <c r="L76" s="44">
        <f t="shared" si="18"/>
        <v>1777013.2</v>
      </c>
      <c r="M76" s="44">
        <f t="shared" si="18"/>
        <v>0</v>
      </c>
      <c r="N76" s="44">
        <f t="shared" si="18"/>
        <v>0</v>
      </c>
    </row>
    <row r="77" spans="1:14" ht="12.75">
      <c r="A77" s="26" t="s">
        <v>18</v>
      </c>
      <c r="B77" s="25" t="s">
        <v>2</v>
      </c>
      <c r="C77" s="45">
        <f>C78+C79+C80+C81+C82+C84</f>
        <v>116843</v>
      </c>
      <c r="D77" s="45">
        <f aca="true" t="shared" si="19" ref="D77:N77">D78+D79+D80+D81+D82+D84</f>
        <v>254404</v>
      </c>
      <c r="E77" s="45">
        <f t="shared" si="19"/>
        <v>393719</v>
      </c>
      <c r="F77" s="45">
        <f t="shared" si="19"/>
        <v>533756</v>
      </c>
      <c r="G77" s="45">
        <f t="shared" si="19"/>
        <v>673920</v>
      </c>
      <c r="H77" s="45">
        <f t="shared" si="19"/>
        <v>815035</v>
      </c>
      <c r="I77" s="45">
        <f t="shared" si="19"/>
        <v>955414</v>
      </c>
      <c r="J77" s="45">
        <f t="shared" si="19"/>
        <v>1096919</v>
      </c>
      <c r="K77" s="45">
        <f t="shared" si="19"/>
        <v>1239633</v>
      </c>
      <c r="L77" s="45">
        <f t="shared" si="19"/>
        <v>1397326</v>
      </c>
      <c r="M77" s="45">
        <f t="shared" si="19"/>
        <v>0</v>
      </c>
      <c r="N77" s="45">
        <f t="shared" si="19"/>
        <v>0</v>
      </c>
    </row>
    <row r="78" spans="1:14" ht="12.75">
      <c r="A78" s="27" t="s">
        <v>20</v>
      </c>
      <c r="B78" s="28" t="s">
        <v>19</v>
      </c>
      <c r="C78" s="46">
        <v>97666</v>
      </c>
      <c r="D78" s="46">
        <v>216685</v>
      </c>
      <c r="E78" s="46">
        <v>334423</v>
      </c>
      <c r="F78" s="46">
        <v>452996</v>
      </c>
      <c r="G78" s="46">
        <v>571049</v>
      </c>
      <c r="H78" s="46">
        <v>690306</v>
      </c>
      <c r="I78" s="46">
        <v>810453</v>
      </c>
      <c r="J78" s="46">
        <v>928671</v>
      </c>
      <c r="K78" s="46">
        <v>1048599</v>
      </c>
      <c r="L78" s="46">
        <v>1168722</v>
      </c>
      <c r="M78" s="46"/>
      <c r="N78" s="46"/>
    </row>
    <row r="79" spans="1:14" ht="12.75">
      <c r="A79" s="27" t="s">
        <v>92</v>
      </c>
      <c r="B79" s="28" t="s">
        <v>133</v>
      </c>
      <c r="C79" s="46">
        <v>504</v>
      </c>
      <c r="D79" s="46">
        <v>1008</v>
      </c>
      <c r="E79" s="46">
        <v>1512</v>
      </c>
      <c r="F79" s="46">
        <v>2016</v>
      </c>
      <c r="G79" s="46">
        <v>2520</v>
      </c>
      <c r="H79" s="46">
        <v>3024</v>
      </c>
      <c r="I79" s="46">
        <v>3528</v>
      </c>
      <c r="J79" s="46">
        <v>4032</v>
      </c>
      <c r="K79" s="46">
        <v>4536</v>
      </c>
      <c r="L79" s="46">
        <v>5040</v>
      </c>
      <c r="M79" s="46"/>
      <c r="N79" s="46"/>
    </row>
    <row r="80" spans="1:14" ht="12.75">
      <c r="A80" s="27" t="s">
        <v>22</v>
      </c>
      <c r="B80" s="28" t="s">
        <v>21</v>
      </c>
      <c r="C80" s="46">
        <v>6429</v>
      </c>
      <c r="D80" s="46">
        <v>12605</v>
      </c>
      <c r="E80" s="46">
        <v>18906</v>
      </c>
      <c r="F80" s="46">
        <v>25829</v>
      </c>
      <c r="G80" s="46">
        <v>32503</v>
      </c>
      <c r="H80" s="46">
        <v>38983</v>
      </c>
      <c r="I80" s="46">
        <v>45403</v>
      </c>
      <c r="J80" s="46">
        <v>51534</v>
      </c>
      <c r="K80" s="46">
        <v>58139</v>
      </c>
      <c r="L80" s="46">
        <v>64216</v>
      </c>
      <c r="M80" s="46"/>
      <c r="N80" s="46"/>
    </row>
    <row r="81" spans="1:14" ht="12.75">
      <c r="A81" s="27" t="s">
        <v>132</v>
      </c>
      <c r="B81" s="28" t="s">
        <v>134</v>
      </c>
      <c r="C81" s="46"/>
      <c r="D81" s="46"/>
      <c r="E81" s="46"/>
      <c r="F81" s="46"/>
      <c r="G81" s="46"/>
      <c r="H81" s="46"/>
      <c r="I81" s="46"/>
      <c r="J81" s="46"/>
      <c r="K81" s="46"/>
      <c r="L81" s="46">
        <v>15719</v>
      </c>
      <c r="M81" s="46"/>
      <c r="N81" s="46"/>
    </row>
    <row r="82" spans="1:14" s="7" customFormat="1" ht="12.75">
      <c r="A82" s="30" t="s">
        <v>24</v>
      </c>
      <c r="B82" s="25" t="s">
        <v>23</v>
      </c>
      <c r="C82" s="49">
        <f>C83</f>
        <v>0</v>
      </c>
      <c r="D82" s="49">
        <f aca="true" t="shared" si="20" ref="D82:N82">D83</f>
        <v>60</v>
      </c>
      <c r="E82" s="49">
        <f t="shared" si="20"/>
        <v>1310</v>
      </c>
      <c r="F82" s="49">
        <f t="shared" si="20"/>
        <v>2060</v>
      </c>
      <c r="G82" s="49">
        <f t="shared" si="20"/>
        <v>2700</v>
      </c>
      <c r="H82" s="49">
        <f t="shared" si="20"/>
        <v>4200</v>
      </c>
      <c r="I82" s="49">
        <f t="shared" si="20"/>
        <v>4200</v>
      </c>
      <c r="J82" s="49">
        <f t="shared" si="20"/>
        <v>4700</v>
      </c>
      <c r="K82" s="49">
        <f t="shared" si="20"/>
        <v>4700</v>
      </c>
      <c r="L82" s="49">
        <f t="shared" si="20"/>
        <v>4700</v>
      </c>
      <c r="M82" s="49">
        <f t="shared" si="20"/>
        <v>0</v>
      </c>
      <c r="N82" s="49">
        <f t="shared" si="20"/>
        <v>0</v>
      </c>
    </row>
    <row r="83" spans="1:14" ht="12.75">
      <c r="A83" s="27" t="s">
        <v>89</v>
      </c>
      <c r="B83" s="28" t="s">
        <v>102</v>
      </c>
      <c r="C83" s="46"/>
      <c r="D83" s="46">
        <v>60</v>
      </c>
      <c r="E83" s="46">
        <v>1310</v>
      </c>
      <c r="F83" s="46">
        <v>2060</v>
      </c>
      <c r="G83" s="46">
        <v>2700</v>
      </c>
      <c r="H83" s="46">
        <v>4200</v>
      </c>
      <c r="I83" s="46">
        <v>4200</v>
      </c>
      <c r="J83" s="46">
        <v>4700</v>
      </c>
      <c r="K83" s="46">
        <v>4700</v>
      </c>
      <c r="L83" s="46">
        <v>4700</v>
      </c>
      <c r="M83" s="46"/>
      <c r="N83" s="46"/>
    </row>
    <row r="84" spans="1:14" s="7" customFormat="1" ht="12.75">
      <c r="A84" s="30" t="s">
        <v>26</v>
      </c>
      <c r="B84" s="25" t="s">
        <v>25</v>
      </c>
      <c r="C84" s="45">
        <f>C85+C86</f>
        <v>12244</v>
      </c>
      <c r="D84" s="45">
        <f aca="true" t="shared" si="21" ref="D84:N84">D85+D86</f>
        <v>24046</v>
      </c>
      <c r="E84" s="45">
        <f t="shared" si="21"/>
        <v>37568</v>
      </c>
      <c r="F84" s="45">
        <f t="shared" si="21"/>
        <v>50855</v>
      </c>
      <c r="G84" s="45">
        <f t="shared" si="21"/>
        <v>65148</v>
      </c>
      <c r="H84" s="45">
        <f t="shared" si="21"/>
        <v>78522</v>
      </c>
      <c r="I84" s="45">
        <f t="shared" si="21"/>
        <v>91830</v>
      </c>
      <c r="J84" s="45">
        <f t="shared" si="21"/>
        <v>107982</v>
      </c>
      <c r="K84" s="45">
        <f t="shared" si="21"/>
        <v>123659</v>
      </c>
      <c r="L84" s="45">
        <f t="shared" si="21"/>
        <v>138929</v>
      </c>
      <c r="M84" s="45">
        <f t="shared" si="21"/>
        <v>0</v>
      </c>
      <c r="N84" s="45">
        <f t="shared" si="21"/>
        <v>0</v>
      </c>
    </row>
    <row r="85" spans="1:14" ht="12.75">
      <c r="A85" s="16" t="s">
        <v>94</v>
      </c>
      <c r="B85" s="17" t="s">
        <v>93</v>
      </c>
      <c r="C85" s="46">
        <v>3383</v>
      </c>
      <c r="D85" s="46">
        <v>6381</v>
      </c>
      <c r="E85" s="46">
        <v>10950</v>
      </c>
      <c r="F85" s="46">
        <v>15165</v>
      </c>
      <c r="G85" s="46">
        <v>20365</v>
      </c>
      <c r="H85" s="46">
        <v>24669</v>
      </c>
      <c r="I85" s="46">
        <v>28877</v>
      </c>
      <c r="J85" s="46">
        <v>35920</v>
      </c>
      <c r="K85" s="46">
        <v>42293</v>
      </c>
      <c r="L85" s="46">
        <v>46900</v>
      </c>
      <c r="M85" s="46"/>
      <c r="N85" s="46"/>
    </row>
    <row r="86" spans="1:14" ht="12.75">
      <c r="A86" s="16" t="s">
        <v>95</v>
      </c>
      <c r="B86" s="17" t="s">
        <v>96</v>
      </c>
      <c r="C86" s="46">
        <v>8861</v>
      </c>
      <c r="D86" s="46">
        <v>17665</v>
      </c>
      <c r="E86" s="46">
        <v>26618</v>
      </c>
      <c r="F86" s="46">
        <v>35690</v>
      </c>
      <c r="G86" s="46">
        <v>44783</v>
      </c>
      <c r="H86" s="46">
        <v>53853</v>
      </c>
      <c r="I86" s="46">
        <v>62953</v>
      </c>
      <c r="J86" s="46">
        <v>72062</v>
      </c>
      <c r="K86" s="46">
        <v>81366</v>
      </c>
      <c r="L86" s="46">
        <v>92029</v>
      </c>
      <c r="M86" s="46"/>
      <c r="N86" s="46"/>
    </row>
    <row r="87" spans="1:18" ht="12.75">
      <c r="A87" s="30" t="s">
        <v>27</v>
      </c>
      <c r="B87" s="25" t="s">
        <v>16</v>
      </c>
      <c r="C87" s="47">
        <f>C88+C89+C90+C92</f>
        <v>32476</v>
      </c>
      <c r="D87" s="47">
        <f>D88+D89+D90+D92</f>
        <v>62369</v>
      </c>
      <c r="E87" s="47">
        <f>E88+E89+E90+E92</f>
        <v>94945</v>
      </c>
      <c r="F87" s="47">
        <f>F88+F89+F90+F91+F92</f>
        <v>130209</v>
      </c>
      <c r="G87" s="47">
        <f>G88+G89+G90+G91+G92</f>
        <v>165466</v>
      </c>
      <c r="H87" s="47">
        <f aca="true" t="shared" si="22" ref="H87:N87">H88+H89+H90+H91+H92</f>
        <v>197162</v>
      </c>
      <c r="I87" s="47">
        <f t="shared" si="22"/>
        <v>233305</v>
      </c>
      <c r="J87" s="47">
        <f t="shared" si="22"/>
        <v>273230.2</v>
      </c>
      <c r="K87" s="47">
        <f t="shared" si="22"/>
        <v>308072.2</v>
      </c>
      <c r="L87" s="47">
        <f t="shared" si="22"/>
        <v>348461.2</v>
      </c>
      <c r="M87" s="47">
        <f t="shared" si="22"/>
        <v>0</v>
      </c>
      <c r="N87" s="47">
        <f t="shared" si="22"/>
        <v>0</v>
      </c>
      <c r="O87" s="51"/>
      <c r="P87" s="51"/>
      <c r="Q87" s="51"/>
      <c r="R87" s="51"/>
    </row>
    <row r="88" spans="1:14" ht="12.75">
      <c r="A88" s="27" t="s">
        <v>29</v>
      </c>
      <c r="B88" s="28" t="s">
        <v>28</v>
      </c>
      <c r="C88" s="46">
        <v>26691</v>
      </c>
      <c r="D88" s="46">
        <v>50799</v>
      </c>
      <c r="E88" s="46">
        <v>77490</v>
      </c>
      <c r="F88" s="46">
        <v>103320</v>
      </c>
      <c r="G88" s="46">
        <v>130011</v>
      </c>
      <c r="H88" s="46">
        <v>155841</v>
      </c>
      <c r="I88" s="46">
        <v>182532</v>
      </c>
      <c r="J88" s="46">
        <v>209223</v>
      </c>
      <c r="K88" s="46">
        <v>235053</v>
      </c>
      <c r="L88" s="46">
        <v>261744</v>
      </c>
      <c r="M88" s="46"/>
      <c r="N88" s="46"/>
    </row>
    <row r="89" spans="1:14" ht="12.75">
      <c r="A89" s="27" t="s">
        <v>31</v>
      </c>
      <c r="B89" s="28" t="s">
        <v>30</v>
      </c>
      <c r="C89" s="46">
        <v>5785</v>
      </c>
      <c r="D89" s="46">
        <v>11570</v>
      </c>
      <c r="E89" s="46">
        <v>17455</v>
      </c>
      <c r="F89" s="46">
        <v>23322</v>
      </c>
      <c r="G89" s="46">
        <v>29189</v>
      </c>
      <c r="H89" s="46">
        <v>35055</v>
      </c>
      <c r="I89" s="46">
        <v>41167</v>
      </c>
      <c r="J89" s="46">
        <v>47279</v>
      </c>
      <c r="K89" s="46">
        <v>53391</v>
      </c>
      <c r="L89" s="46">
        <v>59503</v>
      </c>
      <c r="M89" s="46"/>
      <c r="N89" s="46"/>
    </row>
    <row r="90" spans="1:14" ht="12.75">
      <c r="A90" s="27" t="s">
        <v>107</v>
      </c>
      <c r="B90" s="28" t="s">
        <v>106</v>
      </c>
      <c r="C90" s="46"/>
      <c r="D90" s="46"/>
      <c r="E90" s="46"/>
      <c r="F90" s="46">
        <v>677</v>
      </c>
      <c r="G90" s="46">
        <v>677</v>
      </c>
      <c r="H90" s="46">
        <v>677</v>
      </c>
      <c r="I90" s="46">
        <v>1117</v>
      </c>
      <c r="J90" s="46">
        <v>1117</v>
      </c>
      <c r="K90" s="46">
        <v>1117</v>
      </c>
      <c r="L90" s="46">
        <v>1533</v>
      </c>
      <c r="M90" s="46"/>
      <c r="N90" s="46"/>
    </row>
    <row r="91" spans="1:14" ht="12.75">
      <c r="A91" s="27" t="s">
        <v>129</v>
      </c>
      <c r="B91" s="28" t="s">
        <v>135</v>
      </c>
      <c r="C91" s="46"/>
      <c r="D91" s="46"/>
      <c r="E91" s="46"/>
      <c r="F91" s="46">
        <v>2890</v>
      </c>
      <c r="G91" s="46">
        <v>4340</v>
      </c>
      <c r="H91" s="46">
        <v>4340</v>
      </c>
      <c r="I91" s="46">
        <v>7240</v>
      </c>
      <c r="J91" s="46">
        <v>13120</v>
      </c>
      <c r="K91" s="46">
        <v>16020</v>
      </c>
      <c r="L91" s="46">
        <v>23190</v>
      </c>
      <c r="M91" s="46"/>
      <c r="N91" s="46"/>
    </row>
    <row r="92" spans="1:14" ht="12.75">
      <c r="A92" s="27" t="s">
        <v>33</v>
      </c>
      <c r="B92" s="28" t="s">
        <v>32</v>
      </c>
      <c r="C92" s="46"/>
      <c r="D92" s="46"/>
      <c r="E92" s="46"/>
      <c r="F92" s="46"/>
      <c r="G92" s="46">
        <v>1249</v>
      </c>
      <c r="H92" s="46">
        <v>1249</v>
      </c>
      <c r="I92" s="46">
        <v>1249</v>
      </c>
      <c r="J92" s="46">
        <v>2491.2</v>
      </c>
      <c r="K92" s="46">
        <v>2491.2</v>
      </c>
      <c r="L92" s="46">
        <v>2491.2</v>
      </c>
      <c r="M92" s="46"/>
      <c r="N92" s="46"/>
    </row>
    <row r="93" spans="1:14" ht="12.75">
      <c r="A93" s="30" t="s">
        <v>35</v>
      </c>
      <c r="B93" s="25" t="s">
        <v>34</v>
      </c>
      <c r="C93" s="47">
        <f>C94+C95+C96+C97+C98</f>
        <v>2620</v>
      </c>
      <c r="D93" s="47">
        <f aca="true" t="shared" si="23" ref="D93:N93">D94+D95+D96+D97+D98</f>
        <v>5705</v>
      </c>
      <c r="E93" s="47">
        <f t="shared" si="23"/>
        <v>8800</v>
      </c>
      <c r="F93" s="47">
        <f t="shared" si="23"/>
        <v>11922</v>
      </c>
      <c r="G93" s="47">
        <f t="shared" si="23"/>
        <v>15050</v>
      </c>
      <c r="H93" s="47">
        <f t="shared" si="23"/>
        <v>18180</v>
      </c>
      <c r="I93" s="47">
        <f t="shared" si="23"/>
        <v>21327</v>
      </c>
      <c r="J93" s="47">
        <f t="shared" si="23"/>
        <v>24489</v>
      </c>
      <c r="K93" s="47">
        <f t="shared" si="23"/>
        <v>27689</v>
      </c>
      <c r="L93" s="47">
        <v>31226</v>
      </c>
      <c r="M93" s="47">
        <f t="shared" si="23"/>
        <v>0</v>
      </c>
      <c r="N93" s="47">
        <f t="shared" si="23"/>
        <v>0</v>
      </c>
    </row>
    <row r="94" spans="1:14" ht="12.75">
      <c r="A94" s="29" t="s">
        <v>97</v>
      </c>
      <c r="B94" s="28" t="s">
        <v>3</v>
      </c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</row>
    <row r="95" spans="1:14" ht="12.75">
      <c r="A95" s="29" t="s">
        <v>37</v>
      </c>
      <c r="B95" s="28" t="s">
        <v>4</v>
      </c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</row>
    <row r="96" spans="1:14" ht="12.75">
      <c r="A96" s="29" t="s">
        <v>98</v>
      </c>
      <c r="B96" s="28" t="s">
        <v>5</v>
      </c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</row>
    <row r="97" spans="1:14" ht="12.75">
      <c r="A97" s="29" t="s">
        <v>99</v>
      </c>
      <c r="B97" s="28" t="s">
        <v>17</v>
      </c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</row>
    <row r="98" spans="1:14" ht="12.75">
      <c r="A98" s="16" t="s">
        <v>110</v>
      </c>
      <c r="B98" s="17" t="s">
        <v>109</v>
      </c>
      <c r="C98" s="46">
        <v>2620</v>
      </c>
      <c r="D98" s="46">
        <v>5705</v>
      </c>
      <c r="E98" s="46">
        <v>8800</v>
      </c>
      <c r="F98" s="46">
        <v>11922</v>
      </c>
      <c r="G98" s="46">
        <v>15050</v>
      </c>
      <c r="H98" s="46">
        <v>18180</v>
      </c>
      <c r="I98" s="46">
        <v>21327</v>
      </c>
      <c r="J98" s="46">
        <v>24489</v>
      </c>
      <c r="K98" s="46">
        <v>27689</v>
      </c>
      <c r="L98" s="46">
        <v>31226</v>
      </c>
      <c r="M98" s="46"/>
      <c r="N98" s="46"/>
    </row>
    <row r="99" spans="1:14" ht="12.75">
      <c r="A99" s="30" t="s">
        <v>84</v>
      </c>
      <c r="B99" s="25">
        <v>20</v>
      </c>
      <c r="C99" s="47">
        <f>C100+C110+C111+C113+C115+C116</f>
        <v>9920.4</v>
      </c>
      <c r="D99" s="47">
        <f aca="true" t="shared" si="24" ref="D99:N99">D100+D110+D111+D113+D115+D116</f>
        <v>20916.06</v>
      </c>
      <c r="E99" s="47">
        <f t="shared" si="24"/>
        <v>32619.959999999995</v>
      </c>
      <c r="F99" s="47">
        <f t="shared" si="24"/>
        <v>40213.16</v>
      </c>
      <c r="G99" s="47">
        <f t="shared" si="24"/>
        <v>48006.49</v>
      </c>
      <c r="H99" s="47">
        <f t="shared" si="24"/>
        <v>59396.469999999994</v>
      </c>
      <c r="I99" s="47">
        <f t="shared" si="24"/>
        <v>69801.98999999999</v>
      </c>
      <c r="J99" s="47">
        <f t="shared" si="24"/>
        <v>78727.09999999999</v>
      </c>
      <c r="K99" s="47">
        <f t="shared" si="24"/>
        <v>86300.4</v>
      </c>
      <c r="L99" s="47">
        <f t="shared" si="24"/>
        <v>92858.02999999998</v>
      </c>
      <c r="M99" s="47">
        <f t="shared" si="24"/>
        <v>0</v>
      </c>
      <c r="N99" s="47">
        <f t="shared" si="24"/>
        <v>0</v>
      </c>
    </row>
    <row r="100" spans="1:14" ht="12.75">
      <c r="A100" s="26" t="s">
        <v>40</v>
      </c>
      <c r="B100" s="25" t="s">
        <v>7</v>
      </c>
      <c r="C100" s="45">
        <f>SUM(C101:C109)</f>
        <v>9920.4</v>
      </c>
      <c r="D100" s="45">
        <f aca="true" t="shared" si="25" ref="D100:N100">SUM(D101:D109)</f>
        <v>20243</v>
      </c>
      <c r="E100" s="45">
        <f t="shared" si="25"/>
        <v>30677.299999999996</v>
      </c>
      <c r="F100" s="45">
        <f t="shared" si="25"/>
        <v>37420.880000000005</v>
      </c>
      <c r="G100" s="45">
        <f t="shared" si="25"/>
        <v>41324</v>
      </c>
      <c r="H100" s="45">
        <f t="shared" si="25"/>
        <v>50923.92</v>
      </c>
      <c r="I100" s="45">
        <f t="shared" si="25"/>
        <v>55936.8</v>
      </c>
      <c r="J100" s="45">
        <f t="shared" si="25"/>
        <v>60764.369999999995</v>
      </c>
      <c r="K100" s="45">
        <f t="shared" si="25"/>
        <v>67620.65</v>
      </c>
      <c r="L100" s="45">
        <f t="shared" si="25"/>
        <v>73739.45999999999</v>
      </c>
      <c r="M100" s="45">
        <f t="shared" si="25"/>
        <v>0</v>
      </c>
      <c r="N100" s="45">
        <f t="shared" si="25"/>
        <v>0</v>
      </c>
    </row>
    <row r="101" spans="1:14" ht="12.75">
      <c r="A101" s="29" t="s">
        <v>42</v>
      </c>
      <c r="B101" s="28" t="s">
        <v>41</v>
      </c>
      <c r="C101" s="46"/>
      <c r="D101" s="46">
        <v>94.36</v>
      </c>
      <c r="E101" s="46">
        <v>1978.84</v>
      </c>
      <c r="F101" s="46">
        <v>2150.2</v>
      </c>
      <c r="G101" s="46">
        <v>3070.56</v>
      </c>
      <c r="H101" s="46">
        <v>3811.89</v>
      </c>
      <c r="I101" s="46">
        <v>4106.44</v>
      </c>
      <c r="J101" s="46">
        <v>4106.44</v>
      </c>
      <c r="K101" s="46">
        <v>5975.77</v>
      </c>
      <c r="L101" s="46">
        <v>7498.97</v>
      </c>
      <c r="M101" s="46"/>
      <c r="N101" s="46"/>
    </row>
    <row r="102" spans="1:14" ht="12.75">
      <c r="A102" s="29" t="s">
        <v>44</v>
      </c>
      <c r="B102" s="28" t="s">
        <v>43</v>
      </c>
      <c r="C102" s="46"/>
      <c r="D102" s="46"/>
      <c r="E102" s="46"/>
      <c r="F102" s="46"/>
      <c r="G102" s="46">
        <v>1000</v>
      </c>
      <c r="H102" s="46">
        <v>1000</v>
      </c>
      <c r="I102" s="46">
        <v>1000</v>
      </c>
      <c r="J102" s="46">
        <v>1000</v>
      </c>
      <c r="K102" s="46">
        <v>1000</v>
      </c>
      <c r="L102" s="46">
        <v>1000</v>
      </c>
      <c r="M102" s="46"/>
      <c r="N102" s="46"/>
    </row>
    <row r="103" spans="1:14" ht="12.75">
      <c r="A103" s="29" t="s">
        <v>46</v>
      </c>
      <c r="B103" s="28" t="s">
        <v>45</v>
      </c>
      <c r="C103" s="46">
        <v>5958.09</v>
      </c>
      <c r="D103" s="46">
        <v>12085.66</v>
      </c>
      <c r="E103" s="46">
        <v>14712.01</v>
      </c>
      <c r="F103" s="46">
        <v>15540.2</v>
      </c>
      <c r="G103" s="46">
        <v>13023.15</v>
      </c>
      <c r="H103" s="46">
        <v>16450.82</v>
      </c>
      <c r="I103" s="46">
        <v>15219.19</v>
      </c>
      <c r="J103" s="46">
        <v>15512.7</v>
      </c>
      <c r="K103" s="46">
        <v>16234.71</v>
      </c>
      <c r="L103" s="46">
        <v>15648.32</v>
      </c>
      <c r="M103" s="46"/>
      <c r="N103" s="46"/>
    </row>
    <row r="104" spans="1:14" ht="12.75">
      <c r="A104" s="29" t="s">
        <v>48</v>
      </c>
      <c r="B104" s="28" t="s">
        <v>47</v>
      </c>
      <c r="C104" s="46">
        <v>680.91</v>
      </c>
      <c r="D104" s="46">
        <v>1150.7</v>
      </c>
      <c r="E104" s="46">
        <v>1704.28</v>
      </c>
      <c r="F104" s="46">
        <v>2553.13</v>
      </c>
      <c r="G104" s="46">
        <v>3090.96</v>
      </c>
      <c r="H104" s="46">
        <v>3836.13</v>
      </c>
      <c r="I104" s="46">
        <v>4423.35</v>
      </c>
      <c r="J104" s="46">
        <v>5280.83</v>
      </c>
      <c r="K104" s="46">
        <v>5868.43</v>
      </c>
      <c r="L104" s="46">
        <v>6523.49</v>
      </c>
      <c r="M104" s="46"/>
      <c r="N104" s="46"/>
    </row>
    <row r="105" spans="1:14" ht="12.75">
      <c r="A105" s="29" t="s">
        <v>50</v>
      </c>
      <c r="B105" s="28" t="s">
        <v>49</v>
      </c>
      <c r="C105" s="46"/>
      <c r="D105" s="46"/>
      <c r="E105" s="46">
        <v>1413.96</v>
      </c>
      <c r="F105" s="46">
        <v>2663.96</v>
      </c>
      <c r="G105" s="46">
        <v>2663.96</v>
      </c>
      <c r="H105" s="46">
        <v>3913.96</v>
      </c>
      <c r="I105" s="46">
        <v>5163.96</v>
      </c>
      <c r="J105" s="46">
        <v>5163.96</v>
      </c>
      <c r="K105" s="46">
        <v>5163.96</v>
      </c>
      <c r="L105" s="46">
        <v>5163.96</v>
      </c>
      <c r="M105" s="46"/>
      <c r="N105" s="46"/>
    </row>
    <row r="106" spans="1:14" ht="12.75">
      <c r="A106" s="29" t="s">
        <v>52</v>
      </c>
      <c r="B106" s="28" t="s">
        <v>51</v>
      </c>
      <c r="C106" s="46"/>
      <c r="D106" s="46"/>
      <c r="E106" s="46">
        <v>216.92</v>
      </c>
      <c r="F106" s="46">
        <v>216.92</v>
      </c>
      <c r="G106" s="46">
        <v>216.92</v>
      </c>
      <c r="H106" s="46">
        <v>216.92</v>
      </c>
      <c r="I106" s="46">
        <v>216.92</v>
      </c>
      <c r="J106" s="46">
        <v>216.92</v>
      </c>
      <c r="K106" s="46">
        <v>216.92</v>
      </c>
      <c r="L106" s="46">
        <v>216.92</v>
      </c>
      <c r="M106" s="46"/>
      <c r="N106" s="46"/>
    </row>
    <row r="107" spans="1:14" ht="12.75">
      <c r="A107" s="29" t="s">
        <v>54</v>
      </c>
      <c r="B107" s="28" t="s">
        <v>53</v>
      </c>
      <c r="C107" s="46">
        <v>267.18</v>
      </c>
      <c r="D107" s="46">
        <v>518.92</v>
      </c>
      <c r="E107" s="46">
        <v>741.34</v>
      </c>
      <c r="F107" s="46">
        <v>977.38</v>
      </c>
      <c r="G107" s="46">
        <v>1225.31</v>
      </c>
      <c r="H107" s="46">
        <v>1449.38</v>
      </c>
      <c r="I107" s="46">
        <v>1680.61</v>
      </c>
      <c r="J107" s="46">
        <v>1840.6</v>
      </c>
      <c r="K107" s="46">
        <v>2001.35</v>
      </c>
      <c r="L107" s="46">
        <v>2316.78</v>
      </c>
      <c r="M107" s="46"/>
      <c r="N107" s="46"/>
    </row>
    <row r="108" spans="1:14" ht="12.75">
      <c r="A108" s="29" t="s">
        <v>56</v>
      </c>
      <c r="B108" s="28" t="s">
        <v>55</v>
      </c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</row>
    <row r="109" spans="1:14" ht="12.75">
      <c r="A109" s="29" t="s">
        <v>58</v>
      </c>
      <c r="B109" s="28" t="s">
        <v>57</v>
      </c>
      <c r="C109" s="46">
        <v>3014.22</v>
      </c>
      <c r="D109" s="46">
        <v>6393.36</v>
      </c>
      <c r="E109" s="46">
        <v>9909.95</v>
      </c>
      <c r="F109" s="46">
        <v>13319.09</v>
      </c>
      <c r="G109" s="46">
        <v>17033.14</v>
      </c>
      <c r="H109" s="46">
        <v>20244.82</v>
      </c>
      <c r="I109" s="46">
        <v>24126.33</v>
      </c>
      <c r="J109" s="46">
        <v>27642.92</v>
      </c>
      <c r="K109" s="46">
        <v>31159.51</v>
      </c>
      <c r="L109" s="46">
        <v>35371.02</v>
      </c>
      <c r="M109" s="46"/>
      <c r="N109" s="46"/>
    </row>
    <row r="110" spans="1:14" ht="12.75">
      <c r="A110" s="26" t="s">
        <v>59</v>
      </c>
      <c r="B110" s="25" t="s">
        <v>8</v>
      </c>
      <c r="C110" s="48"/>
      <c r="D110" s="48"/>
      <c r="E110" s="48">
        <v>155.74</v>
      </c>
      <c r="F110" s="48">
        <v>155.74</v>
      </c>
      <c r="G110" s="48">
        <v>278.74</v>
      </c>
      <c r="H110" s="48">
        <v>278.74</v>
      </c>
      <c r="I110" s="48">
        <v>2865.27</v>
      </c>
      <c r="J110" s="48">
        <v>4421</v>
      </c>
      <c r="K110" s="48">
        <v>4575</v>
      </c>
      <c r="L110" s="48">
        <v>4730.98</v>
      </c>
      <c r="M110" s="48"/>
      <c r="N110" s="48"/>
    </row>
    <row r="111" spans="1:14" ht="12.75">
      <c r="A111" s="26" t="s">
        <v>10</v>
      </c>
      <c r="B111" s="25" t="s">
        <v>9</v>
      </c>
      <c r="C111" s="45">
        <f>SUM(C112:C112)</f>
        <v>0</v>
      </c>
      <c r="D111" s="45">
        <f aca="true" t="shared" si="26" ref="D111:N111">SUM(D112:D112)</f>
        <v>0</v>
      </c>
      <c r="E111" s="45">
        <f t="shared" si="26"/>
        <v>0</v>
      </c>
      <c r="F111" s="45">
        <f t="shared" si="26"/>
        <v>0</v>
      </c>
      <c r="G111" s="45">
        <f t="shared" si="26"/>
        <v>2562.82</v>
      </c>
      <c r="H111" s="45">
        <f t="shared" si="26"/>
        <v>3474.85</v>
      </c>
      <c r="I111" s="45">
        <f t="shared" si="26"/>
        <v>5999.41</v>
      </c>
      <c r="J111" s="45">
        <f t="shared" si="26"/>
        <v>7974.81</v>
      </c>
      <c r="K111" s="45">
        <f t="shared" si="26"/>
        <v>7974.81</v>
      </c>
      <c r="L111" s="45">
        <f t="shared" si="26"/>
        <v>7974.81</v>
      </c>
      <c r="M111" s="45">
        <f t="shared" si="26"/>
        <v>0</v>
      </c>
      <c r="N111" s="45">
        <f t="shared" si="26"/>
        <v>0</v>
      </c>
    </row>
    <row r="112" spans="1:14" ht="12.75">
      <c r="A112" s="29" t="s">
        <v>75</v>
      </c>
      <c r="B112" s="28" t="s">
        <v>74</v>
      </c>
      <c r="C112" s="46"/>
      <c r="D112" s="46"/>
      <c r="E112" s="46"/>
      <c r="F112" s="46"/>
      <c r="G112" s="46">
        <v>2562.82</v>
      </c>
      <c r="H112" s="46">
        <v>3474.85</v>
      </c>
      <c r="I112" s="46">
        <v>5999.41</v>
      </c>
      <c r="J112" s="46">
        <v>7974.81</v>
      </c>
      <c r="K112" s="46">
        <v>7974.81</v>
      </c>
      <c r="L112" s="46">
        <v>7974.81</v>
      </c>
      <c r="M112" s="46"/>
      <c r="N112" s="46"/>
    </row>
    <row r="113" spans="1:14" ht="12.75">
      <c r="A113" s="26" t="s">
        <v>61</v>
      </c>
      <c r="B113" s="25" t="s">
        <v>60</v>
      </c>
      <c r="C113" s="45">
        <f>SUM(C114:C114)</f>
        <v>0</v>
      </c>
      <c r="D113" s="45">
        <f aca="true" t="shared" si="27" ref="D113:N113">SUM(D114:D114)</f>
        <v>0</v>
      </c>
      <c r="E113" s="45">
        <f t="shared" si="27"/>
        <v>830.82</v>
      </c>
      <c r="F113" s="45">
        <f t="shared" si="27"/>
        <v>1504.33</v>
      </c>
      <c r="G113" s="45">
        <f t="shared" si="27"/>
        <v>2425.6</v>
      </c>
      <c r="H113" s="45">
        <f t="shared" si="27"/>
        <v>3022.62</v>
      </c>
      <c r="I113" s="45">
        <f t="shared" si="27"/>
        <v>3022.62</v>
      </c>
      <c r="J113" s="45">
        <f t="shared" si="27"/>
        <v>3589.03</v>
      </c>
      <c r="K113" s="45">
        <f t="shared" si="27"/>
        <v>3589.03</v>
      </c>
      <c r="L113" s="45">
        <f t="shared" si="27"/>
        <v>3589.03</v>
      </c>
      <c r="M113" s="45">
        <f t="shared" si="27"/>
        <v>0</v>
      </c>
      <c r="N113" s="45">
        <f t="shared" si="27"/>
        <v>0</v>
      </c>
    </row>
    <row r="114" spans="1:14" ht="12.75">
      <c r="A114" s="29" t="s">
        <v>63</v>
      </c>
      <c r="B114" s="28" t="s">
        <v>11</v>
      </c>
      <c r="C114" s="46"/>
      <c r="D114" s="46"/>
      <c r="E114" s="46">
        <v>830.82</v>
      </c>
      <c r="F114" s="46">
        <v>1504.33</v>
      </c>
      <c r="G114" s="46">
        <v>2425.6</v>
      </c>
      <c r="H114" s="46">
        <v>3022.62</v>
      </c>
      <c r="I114" s="46">
        <v>3022.62</v>
      </c>
      <c r="J114" s="46">
        <v>3589.03</v>
      </c>
      <c r="K114" s="46">
        <v>3589.03</v>
      </c>
      <c r="L114" s="46">
        <v>3589.03</v>
      </c>
      <c r="M114" s="46"/>
      <c r="N114" s="46"/>
    </row>
    <row r="115" spans="1:14" ht="12.75">
      <c r="A115" s="26" t="s">
        <v>64</v>
      </c>
      <c r="B115" s="25" t="s">
        <v>12</v>
      </c>
      <c r="C115" s="48"/>
      <c r="D115" s="48">
        <v>673.06</v>
      </c>
      <c r="E115" s="48">
        <v>956.1</v>
      </c>
      <c r="F115" s="48">
        <v>1132.21</v>
      </c>
      <c r="G115" s="48">
        <v>1415.33</v>
      </c>
      <c r="H115" s="48">
        <v>1696.34</v>
      </c>
      <c r="I115" s="48">
        <v>1977.89</v>
      </c>
      <c r="J115" s="48">
        <v>1977.89</v>
      </c>
      <c r="K115" s="48">
        <v>2540.91</v>
      </c>
      <c r="L115" s="48">
        <v>2823.75</v>
      </c>
      <c r="M115" s="48"/>
      <c r="N115" s="48"/>
    </row>
    <row r="116" spans="1:14" ht="12.75">
      <c r="A116" s="26" t="s">
        <v>15</v>
      </c>
      <c r="B116" s="25" t="s">
        <v>14</v>
      </c>
      <c r="C116" s="45">
        <f>SUM(C117:C118)</f>
        <v>0</v>
      </c>
      <c r="D116" s="45">
        <f aca="true" t="shared" si="28" ref="D116:N116">SUM(D117:D118)</f>
        <v>0</v>
      </c>
      <c r="E116" s="45">
        <f t="shared" si="28"/>
        <v>0</v>
      </c>
      <c r="F116" s="45">
        <f t="shared" si="28"/>
        <v>0</v>
      </c>
      <c r="G116" s="45">
        <f t="shared" si="28"/>
        <v>0</v>
      </c>
      <c r="H116" s="45">
        <f t="shared" si="28"/>
        <v>0</v>
      </c>
      <c r="I116" s="45">
        <f t="shared" si="28"/>
        <v>0</v>
      </c>
      <c r="J116" s="45">
        <f t="shared" si="28"/>
        <v>0</v>
      </c>
      <c r="K116" s="45">
        <f t="shared" si="28"/>
        <v>0</v>
      </c>
      <c r="L116" s="45">
        <f t="shared" si="28"/>
        <v>0</v>
      </c>
      <c r="M116" s="45">
        <f t="shared" si="28"/>
        <v>0</v>
      </c>
      <c r="N116" s="45">
        <f t="shared" si="28"/>
        <v>0</v>
      </c>
    </row>
    <row r="117" spans="1:14" ht="12.75">
      <c r="A117" s="29" t="s">
        <v>73</v>
      </c>
      <c r="B117" s="28" t="s">
        <v>71</v>
      </c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</row>
    <row r="118" spans="1:14" ht="12.75">
      <c r="A118" s="29" t="s">
        <v>68</v>
      </c>
      <c r="B118" s="28" t="s">
        <v>66</v>
      </c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</row>
    <row r="119" spans="1:14" ht="12.75">
      <c r="A119" s="2" t="s">
        <v>105</v>
      </c>
      <c r="B119" s="25">
        <v>59</v>
      </c>
      <c r="C119" s="45">
        <f>C120</f>
        <v>0</v>
      </c>
      <c r="D119" s="45">
        <f aca="true" t="shared" si="29" ref="D119:N119">D120</f>
        <v>1050</v>
      </c>
      <c r="E119" s="45">
        <f t="shared" si="29"/>
        <v>1050</v>
      </c>
      <c r="F119" s="45">
        <f t="shared" si="29"/>
        <v>1050</v>
      </c>
      <c r="G119" s="45">
        <f t="shared" si="29"/>
        <v>1050</v>
      </c>
      <c r="H119" s="45">
        <f t="shared" si="29"/>
        <v>1050</v>
      </c>
      <c r="I119" s="45">
        <f t="shared" si="29"/>
        <v>1050</v>
      </c>
      <c r="J119" s="45">
        <f t="shared" si="29"/>
        <v>1050</v>
      </c>
      <c r="K119" s="45">
        <f t="shared" si="29"/>
        <v>1050</v>
      </c>
      <c r="L119" s="45">
        <f t="shared" si="29"/>
        <v>1050</v>
      </c>
      <c r="M119" s="45">
        <f t="shared" si="29"/>
        <v>0</v>
      </c>
      <c r="N119" s="45">
        <f t="shared" si="29"/>
        <v>0</v>
      </c>
    </row>
    <row r="120" spans="1:14" ht="12.75">
      <c r="A120" s="29" t="s">
        <v>88</v>
      </c>
      <c r="B120" s="28" t="s">
        <v>87</v>
      </c>
      <c r="C120" s="46"/>
      <c r="D120" s="46">
        <v>1050</v>
      </c>
      <c r="E120" s="46">
        <v>1050</v>
      </c>
      <c r="F120" s="46">
        <v>1050</v>
      </c>
      <c r="G120" s="46">
        <v>1050</v>
      </c>
      <c r="H120" s="46">
        <v>1050</v>
      </c>
      <c r="I120" s="46">
        <v>1050</v>
      </c>
      <c r="J120" s="46">
        <v>1050</v>
      </c>
      <c r="K120" s="46">
        <v>1050</v>
      </c>
      <c r="L120" s="46">
        <v>1050</v>
      </c>
      <c r="M120" s="46"/>
      <c r="N120" s="46"/>
    </row>
  </sheetData>
  <sheetProtection/>
  <mergeCells count="4">
    <mergeCell ref="A3:C3"/>
    <mergeCell ref="A2:N2"/>
    <mergeCell ref="A71:N71"/>
    <mergeCell ref="A72:D72"/>
  </mergeCells>
  <printOptions horizontalCentered="1"/>
  <pageMargins left="0.35433070866141736" right="0.1968503937007874" top="0.5905511811023623" bottom="0.3937007874015748" header="0" footer="0"/>
  <pageSetup horizontalDpi="300" verticalDpi="300" orientation="landscape" paperSize="8" scale="82" r:id="rId1"/>
  <ignoredErrors>
    <ignoredError sqref="B20 B44 B38:B40 B23:B27 B9:B10 B16 B13 B31:B36 B46" twoDigitTextYear="1"/>
    <ignoredError sqref="B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122"/>
  <sheetViews>
    <sheetView tabSelected="1" zoomScalePageLayoutView="0" workbookViewId="0" topLeftCell="A1">
      <selection activeCell="E9" sqref="E9"/>
    </sheetView>
  </sheetViews>
  <sheetFormatPr defaultColWidth="9.140625" defaultRowHeight="12.75"/>
  <cols>
    <col min="1" max="1" width="44.28125" style="10" customWidth="1"/>
    <col min="2" max="2" width="10.8515625" style="11" customWidth="1"/>
    <col min="3" max="3" width="15.8515625" style="3" customWidth="1"/>
    <col min="4" max="14" width="15.8515625" style="12" customWidth="1"/>
    <col min="15" max="16384" width="9.140625" style="12" customWidth="1"/>
  </cols>
  <sheetData>
    <row r="1" spans="1:3" s="4" customFormat="1" ht="12.75">
      <c r="A1" s="19" t="s">
        <v>1</v>
      </c>
      <c r="B1" s="20"/>
      <c r="C1" s="21"/>
    </row>
    <row r="2" spans="1:14" s="4" customFormat="1" ht="21.75" customHeight="1">
      <c r="A2" s="54" t="s">
        <v>142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r="3" spans="1:14" s="4" customFormat="1" ht="70.5" customHeight="1">
      <c r="A3" s="52" t="s">
        <v>112</v>
      </c>
      <c r="B3" s="53"/>
      <c r="C3" s="53"/>
      <c r="D3" s="40"/>
      <c r="E3" s="40"/>
      <c r="F3" s="40"/>
      <c r="G3" s="40"/>
      <c r="H3" s="40"/>
      <c r="I3" s="40"/>
      <c r="J3" s="40"/>
      <c r="K3" s="40"/>
      <c r="L3" s="40"/>
      <c r="M3" s="40"/>
      <c r="N3" s="41"/>
    </row>
    <row r="4" spans="1:14" s="5" customFormat="1" ht="51.75" customHeight="1">
      <c r="A4" s="31" t="s">
        <v>91</v>
      </c>
      <c r="B4" s="32" t="s">
        <v>81</v>
      </c>
      <c r="C4" s="33" t="s">
        <v>143</v>
      </c>
      <c r="D4" s="36" t="s">
        <v>144</v>
      </c>
      <c r="E4" s="36" t="s">
        <v>145</v>
      </c>
      <c r="F4" s="36" t="s">
        <v>146</v>
      </c>
      <c r="G4" s="36" t="s">
        <v>147</v>
      </c>
      <c r="H4" s="36" t="s">
        <v>148</v>
      </c>
      <c r="I4" s="36" t="s">
        <v>149</v>
      </c>
      <c r="J4" s="36" t="s">
        <v>150</v>
      </c>
      <c r="K4" s="36" t="s">
        <v>151</v>
      </c>
      <c r="L4" s="36" t="s">
        <v>152</v>
      </c>
      <c r="M4" s="36" t="s">
        <v>153</v>
      </c>
      <c r="N4" s="36" t="s">
        <v>154</v>
      </c>
    </row>
    <row r="5" spans="1:14" s="6" customFormat="1" ht="23.25" customHeight="1">
      <c r="A5" s="13" t="s">
        <v>101</v>
      </c>
      <c r="B5" s="14"/>
      <c r="C5" s="37">
        <f aca="true" t="shared" si="0" ref="C5:N5">C6+C58</f>
        <v>314451.56</v>
      </c>
      <c r="D5" s="37">
        <f>D6+D58</f>
        <v>641023.9</v>
      </c>
      <c r="E5" s="37">
        <f>E6+E58</f>
        <v>988077.9299999999</v>
      </c>
      <c r="F5" s="37">
        <f t="shared" si="0"/>
        <v>0</v>
      </c>
      <c r="G5" s="37">
        <f t="shared" si="0"/>
        <v>0</v>
      </c>
      <c r="H5" s="37">
        <f t="shared" si="0"/>
        <v>0</v>
      </c>
      <c r="I5" s="37">
        <f t="shared" si="0"/>
        <v>0</v>
      </c>
      <c r="J5" s="37">
        <f t="shared" si="0"/>
        <v>0</v>
      </c>
      <c r="K5" s="37">
        <f t="shared" si="0"/>
        <v>0</v>
      </c>
      <c r="L5" s="37">
        <f t="shared" si="0"/>
        <v>0</v>
      </c>
      <c r="M5" s="37">
        <f t="shared" si="0"/>
        <v>0</v>
      </c>
      <c r="N5" s="37">
        <f t="shared" si="0"/>
        <v>0</v>
      </c>
    </row>
    <row r="6" spans="1:14" s="6" customFormat="1" ht="12.75">
      <c r="A6" s="13" t="s">
        <v>82</v>
      </c>
      <c r="B6" s="14" t="s">
        <v>100</v>
      </c>
      <c r="C6" s="37">
        <f aca="true" t="shared" si="1" ref="C6:N6">C7+C29+C56</f>
        <v>314451.56</v>
      </c>
      <c r="D6" s="37">
        <f>D7+D29+D56</f>
        <v>641023.9</v>
      </c>
      <c r="E6" s="37">
        <f>E7+E29+E56</f>
        <v>988077.9299999999</v>
      </c>
      <c r="F6" s="37">
        <f t="shared" si="1"/>
        <v>0</v>
      </c>
      <c r="G6" s="37">
        <f t="shared" si="1"/>
        <v>0</v>
      </c>
      <c r="H6" s="37">
        <f t="shared" si="1"/>
        <v>0</v>
      </c>
      <c r="I6" s="37">
        <f t="shared" si="1"/>
        <v>0</v>
      </c>
      <c r="J6" s="37">
        <f t="shared" si="1"/>
        <v>0</v>
      </c>
      <c r="K6" s="37">
        <f t="shared" si="1"/>
        <v>0</v>
      </c>
      <c r="L6" s="37">
        <f t="shared" si="1"/>
        <v>0</v>
      </c>
      <c r="M6" s="37">
        <f t="shared" si="1"/>
        <v>0</v>
      </c>
      <c r="N6" s="37">
        <f t="shared" si="1"/>
        <v>0</v>
      </c>
    </row>
    <row r="7" spans="1:14" s="7" customFormat="1" ht="13.5" customHeight="1">
      <c r="A7" s="13" t="s">
        <v>83</v>
      </c>
      <c r="B7" s="14" t="s">
        <v>0</v>
      </c>
      <c r="C7" s="37">
        <f aca="true" t="shared" si="2" ref="C7:N7">C8+C19+C22</f>
        <v>287531</v>
      </c>
      <c r="D7" s="37">
        <f>D8+D19+D22</f>
        <v>586534</v>
      </c>
      <c r="E7" s="37">
        <f>E8+E19+E22</f>
        <v>905588</v>
      </c>
      <c r="F7" s="37">
        <f t="shared" si="2"/>
        <v>0</v>
      </c>
      <c r="G7" s="37">
        <f t="shared" si="2"/>
        <v>0</v>
      </c>
      <c r="H7" s="37">
        <f t="shared" si="2"/>
        <v>0</v>
      </c>
      <c r="I7" s="37">
        <f t="shared" si="2"/>
        <v>0</v>
      </c>
      <c r="J7" s="37">
        <f t="shared" si="2"/>
        <v>0</v>
      </c>
      <c r="K7" s="37">
        <f t="shared" si="2"/>
        <v>0</v>
      </c>
      <c r="L7" s="37">
        <f t="shared" si="2"/>
        <v>0</v>
      </c>
      <c r="M7" s="37">
        <f t="shared" si="2"/>
        <v>0</v>
      </c>
      <c r="N7" s="37">
        <f t="shared" si="2"/>
        <v>0</v>
      </c>
    </row>
    <row r="8" spans="1:14" s="6" customFormat="1" ht="12.75">
      <c r="A8" s="15" t="s">
        <v>18</v>
      </c>
      <c r="B8" s="14" t="s">
        <v>2</v>
      </c>
      <c r="C8" s="37">
        <f>C9+C10+C13+C16</f>
        <v>252053</v>
      </c>
      <c r="D8" s="37">
        <f>D9+D10+D13+D16</f>
        <v>514138</v>
      </c>
      <c r="E8" s="37">
        <f>E9+E10+E11+E13+E16</f>
        <v>792355</v>
      </c>
      <c r="F8" s="37">
        <f>F9+F10+F13+F16</f>
        <v>0</v>
      </c>
      <c r="G8" s="37">
        <f aca="true" t="shared" si="3" ref="G8:N8">G9+G10+G12+G13+G16</f>
        <v>0</v>
      </c>
      <c r="H8" s="37">
        <f t="shared" si="3"/>
        <v>0</v>
      </c>
      <c r="I8" s="37">
        <f t="shared" si="3"/>
        <v>0</v>
      </c>
      <c r="J8" s="37">
        <f t="shared" si="3"/>
        <v>0</v>
      </c>
      <c r="K8" s="37">
        <f t="shared" si="3"/>
        <v>0</v>
      </c>
      <c r="L8" s="37">
        <f t="shared" si="3"/>
        <v>0</v>
      </c>
      <c r="M8" s="37">
        <f t="shared" si="3"/>
        <v>0</v>
      </c>
      <c r="N8" s="37">
        <f t="shared" si="3"/>
        <v>0</v>
      </c>
    </row>
    <row r="9" spans="1:14" s="8" customFormat="1" ht="12.75">
      <c r="A9" s="16" t="s">
        <v>20</v>
      </c>
      <c r="B9" s="17" t="s">
        <v>19</v>
      </c>
      <c r="C9" s="38">
        <v>193897</v>
      </c>
      <c r="D9" s="38">
        <v>414983</v>
      </c>
      <c r="E9" s="38">
        <v>651437</v>
      </c>
      <c r="F9" s="38"/>
      <c r="G9" s="38"/>
      <c r="H9" s="38"/>
      <c r="I9" s="38"/>
      <c r="J9" s="38"/>
      <c r="K9" s="38"/>
      <c r="L9" s="38"/>
      <c r="M9" s="38"/>
      <c r="N9" s="38"/>
    </row>
    <row r="10" spans="1:14" s="8" customFormat="1" ht="12.75">
      <c r="A10" s="16" t="s">
        <v>22</v>
      </c>
      <c r="B10" s="17" t="s">
        <v>21</v>
      </c>
      <c r="C10" s="38">
        <v>14427</v>
      </c>
      <c r="D10" s="38">
        <v>30396</v>
      </c>
      <c r="E10" s="38">
        <v>46134</v>
      </c>
      <c r="F10" s="38"/>
      <c r="G10" s="38"/>
      <c r="H10" s="38"/>
      <c r="I10" s="38"/>
      <c r="J10" s="38"/>
      <c r="K10" s="38"/>
      <c r="L10" s="38"/>
      <c r="M10" s="38"/>
      <c r="N10" s="38"/>
    </row>
    <row r="11" spans="1:14" s="8" customFormat="1" ht="12.75">
      <c r="A11" s="16" t="s">
        <v>138</v>
      </c>
      <c r="B11" s="17" t="s">
        <v>139</v>
      </c>
      <c r="C11" s="38"/>
      <c r="D11" s="38"/>
      <c r="E11" s="38">
        <v>498</v>
      </c>
      <c r="F11" s="38"/>
      <c r="G11" s="38"/>
      <c r="H11" s="38"/>
      <c r="I11" s="38"/>
      <c r="J11" s="38"/>
      <c r="K11" s="38"/>
      <c r="L11" s="38"/>
      <c r="M11" s="38"/>
      <c r="N11" s="38"/>
    </row>
    <row r="12" spans="1:14" s="8" customFormat="1" ht="12.75">
      <c r="A12" s="16" t="s">
        <v>137</v>
      </c>
      <c r="B12" s="17" t="s">
        <v>136</v>
      </c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</row>
    <row r="13" spans="1:14" s="9" customFormat="1" ht="12.75">
      <c r="A13" s="15" t="s">
        <v>24</v>
      </c>
      <c r="B13" s="14" t="s">
        <v>23</v>
      </c>
      <c r="C13" s="39">
        <f>C14+C15</f>
        <v>1000</v>
      </c>
      <c r="D13" s="39">
        <f aca="true" t="shared" si="4" ref="D13:N13">D14+D15</f>
        <v>1000</v>
      </c>
      <c r="E13" s="39">
        <f t="shared" si="4"/>
        <v>1040</v>
      </c>
      <c r="F13" s="39">
        <f t="shared" si="4"/>
        <v>0</v>
      </c>
      <c r="G13" s="39">
        <f t="shared" si="4"/>
        <v>0</v>
      </c>
      <c r="H13" s="39">
        <f t="shared" si="4"/>
        <v>0</v>
      </c>
      <c r="I13" s="39">
        <f t="shared" si="4"/>
        <v>0</v>
      </c>
      <c r="J13" s="39">
        <f t="shared" si="4"/>
        <v>0</v>
      </c>
      <c r="K13" s="39">
        <f t="shared" si="4"/>
        <v>0</v>
      </c>
      <c r="L13" s="39">
        <f t="shared" si="4"/>
        <v>0</v>
      </c>
      <c r="M13" s="39">
        <f t="shared" si="4"/>
        <v>0</v>
      </c>
      <c r="N13" s="39">
        <f t="shared" si="4"/>
        <v>0</v>
      </c>
    </row>
    <row r="14" spans="1:14" s="8" customFormat="1" ht="12.75">
      <c r="A14" s="16" t="s">
        <v>89</v>
      </c>
      <c r="B14" s="17" t="s">
        <v>102</v>
      </c>
      <c r="C14" s="38">
        <v>1000</v>
      </c>
      <c r="D14" s="38">
        <v>1000</v>
      </c>
      <c r="E14" s="38">
        <v>1040</v>
      </c>
      <c r="F14" s="38"/>
      <c r="G14" s="38"/>
      <c r="H14" s="38"/>
      <c r="I14" s="38"/>
      <c r="J14" s="38"/>
      <c r="K14" s="38"/>
      <c r="L14" s="38"/>
      <c r="M14" s="38"/>
      <c r="N14" s="38"/>
    </row>
    <row r="15" spans="1:14" s="8" customFormat="1" ht="12.75">
      <c r="A15" s="16" t="s">
        <v>90</v>
      </c>
      <c r="B15" s="17" t="s">
        <v>103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</row>
    <row r="16" spans="1:14" s="9" customFormat="1" ht="15" customHeight="1">
      <c r="A16" s="15" t="s">
        <v>26</v>
      </c>
      <c r="B16" s="14" t="s">
        <v>25</v>
      </c>
      <c r="C16" s="39">
        <f>C17+C18</f>
        <v>42729</v>
      </c>
      <c r="D16" s="39">
        <f aca="true" t="shared" si="5" ref="D16:N16">D17+D18</f>
        <v>67759</v>
      </c>
      <c r="E16" s="39">
        <f t="shared" si="5"/>
        <v>93246</v>
      </c>
      <c r="F16" s="39">
        <f t="shared" si="5"/>
        <v>0</v>
      </c>
      <c r="G16" s="39">
        <f t="shared" si="5"/>
        <v>0</v>
      </c>
      <c r="H16" s="39">
        <f t="shared" si="5"/>
        <v>0</v>
      </c>
      <c r="I16" s="39">
        <f t="shared" si="5"/>
        <v>0</v>
      </c>
      <c r="J16" s="39">
        <f t="shared" si="5"/>
        <v>0</v>
      </c>
      <c r="K16" s="39">
        <f t="shared" si="5"/>
        <v>0</v>
      </c>
      <c r="L16" s="39">
        <f t="shared" si="5"/>
        <v>0</v>
      </c>
      <c r="M16" s="39">
        <f t="shared" si="5"/>
        <v>0</v>
      </c>
      <c r="N16" s="39">
        <f t="shared" si="5"/>
        <v>0</v>
      </c>
    </row>
    <row r="17" spans="1:14" s="8" customFormat="1" ht="15" customHeight="1">
      <c r="A17" s="16" t="s">
        <v>94</v>
      </c>
      <c r="B17" s="17" t="s">
        <v>93</v>
      </c>
      <c r="C17" s="38">
        <v>42729</v>
      </c>
      <c r="D17" s="38">
        <v>66894</v>
      </c>
      <c r="E17" s="38">
        <v>91646</v>
      </c>
      <c r="F17" s="38"/>
      <c r="G17" s="38"/>
      <c r="H17" s="38"/>
      <c r="I17" s="38"/>
      <c r="J17" s="38"/>
      <c r="K17" s="38"/>
      <c r="L17" s="38"/>
      <c r="M17" s="38"/>
      <c r="N17" s="38"/>
    </row>
    <row r="18" spans="1:14" s="8" customFormat="1" ht="15" customHeight="1">
      <c r="A18" s="16" t="s">
        <v>95</v>
      </c>
      <c r="B18" s="17" t="s">
        <v>96</v>
      </c>
      <c r="C18" s="38"/>
      <c r="D18" s="38">
        <v>865</v>
      </c>
      <c r="E18" s="38">
        <v>1600</v>
      </c>
      <c r="F18" s="38"/>
      <c r="G18" s="38"/>
      <c r="H18" s="38"/>
      <c r="I18" s="38"/>
      <c r="J18" s="38"/>
      <c r="K18" s="38"/>
      <c r="L18" s="38"/>
      <c r="M18" s="38"/>
      <c r="N18" s="38"/>
    </row>
    <row r="19" spans="1:14" s="6" customFormat="1" ht="13.5" customHeight="1">
      <c r="A19" s="15" t="s">
        <v>27</v>
      </c>
      <c r="B19" s="14" t="s">
        <v>16</v>
      </c>
      <c r="C19" s="37">
        <f>C20+C21</f>
        <v>29829</v>
      </c>
      <c r="D19" s="37">
        <f aca="true" t="shared" si="6" ref="D19:N19">D20+D21</f>
        <v>60889</v>
      </c>
      <c r="E19" s="37">
        <f t="shared" si="6"/>
        <v>95467</v>
      </c>
      <c r="F19" s="37">
        <f t="shared" si="6"/>
        <v>0</v>
      </c>
      <c r="G19" s="37">
        <f t="shared" si="6"/>
        <v>0</v>
      </c>
      <c r="H19" s="37">
        <f t="shared" si="6"/>
        <v>0</v>
      </c>
      <c r="I19" s="37">
        <f t="shared" si="6"/>
        <v>0</v>
      </c>
      <c r="J19" s="37">
        <f t="shared" si="6"/>
        <v>0</v>
      </c>
      <c r="K19" s="37">
        <f t="shared" si="6"/>
        <v>0</v>
      </c>
      <c r="L19" s="37">
        <f t="shared" si="6"/>
        <v>0</v>
      </c>
      <c r="M19" s="37">
        <f t="shared" si="6"/>
        <v>0</v>
      </c>
      <c r="N19" s="37">
        <f t="shared" si="6"/>
        <v>0</v>
      </c>
    </row>
    <row r="20" spans="1:14" s="8" customFormat="1" ht="12" customHeight="1">
      <c r="A20" s="16" t="s">
        <v>29</v>
      </c>
      <c r="B20" s="17" t="s">
        <v>28</v>
      </c>
      <c r="C20" s="38">
        <v>29829</v>
      </c>
      <c r="D20" s="38">
        <v>60889</v>
      </c>
      <c r="E20" s="38">
        <v>95467</v>
      </c>
      <c r="F20" s="38"/>
      <c r="G20" s="38"/>
      <c r="H20" s="38"/>
      <c r="I20" s="38"/>
      <c r="J20" s="38"/>
      <c r="K20" s="38"/>
      <c r="L20" s="38"/>
      <c r="M20" s="38"/>
      <c r="N20" s="38"/>
    </row>
    <row r="21" spans="1:14" s="8" customFormat="1" ht="12" customHeight="1">
      <c r="A21" s="16" t="s">
        <v>129</v>
      </c>
      <c r="B21" s="17" t="s">
        <v>128</v>
      </c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</row>
    <row r="22" spans="1:14" ht="12.75">
      <c r="A22" s="15" t="s">
        <v>35</v>
      </c>
      <c r="B22" s="14" t="s">
        <v>34</v>
      </c>
      <c r="C22" s="37">
        <f>SUM(C23:C28)</f>
        <v>5649</v>
      </c>
      <c r="D22" s="37">
        <f aca="true" t="shared" si="7" ref="D22:N22">SUM(D23:D28)</f>
        <v>11507</v>
      </c>
      <c r="E22" s="37">
        <f t="shared" si="7"/>
        <v>17766</v>
      </c>
      <c r="F22" s="37">
        <f t="shared" si="7"/>
        <v>0</v>
      </c>
      <c r="G22" s="37">
        <f t="shared" si="7"/>
        <v>0</v>
      </c>
      <c r="H22" s="37">
        <f t="shared" si="7"/>
        <v>0</v>
      </c>
      <c r="I22" s="37">
        <f t="shared" si="7"/>
        <v>0</v>
      </c>
      <c r="J22" s="37">
        <f t="shared" si="7"/>
        <v>0</v>
      </c>
      <c r="K22" s="37">
        <f t="shared" si="7"/>
        <v>0</v>
      </c>
      <c r="L22" s="37">
        <f t="shared" si="7"/>
        <v>0</v>
      </c>
      <c r="M22" s="37">
        <f t="shared" si="7"/>
        <v>0</v>
      </c>
      <c r="N22" s="37">
        <f t="shared" si="7"/>
        <v>0</v>
      </c>
    </row>
    <row r="23" spans="1:14" s="8" customFormat="1" ht="15" customHeight="1">
      <c r="A23" s="16" t="s">
        <v>36</v>
      </c>
      <c r="B23" s="17" t="s">
        <v>3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</row>
    <row r="24" spans="1:14" s="8" customFormat="1" ht="15.75" customHeight="1">
      <c r="A24" s="16" t="s">
        <v>37</v>
      </c>
      <c r="B24" s="17" t="s">
        <v>4</v>
      </c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</row>
    <row r="25" spans="1:14" s="8" customFormat="1" ht="22.5" customHeight="1">
      <c r="A25" s="16" t="s">
        <v>38</v>
      </c>
      <c r="B25" s="17" t="s">
        <v>5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</row>
    <row r="26" spans="1:14" s="8" customFormat="1" ht="23.25" customHeight="1">
      <c r="A26" s="16" t="s">
        <v>69</v>
      </c>
      <c r="B26" s="17" t="s">
        <v>6</v>
      </c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</row>
    <row r="27" spans="1:14" s="8" customFormat="1" ht="24.75" customHeight="1">
      <c r="A27" s="16" t="s">
        <v>39</v>
      </c>
      <c r="B27" s="17" t="s">
        <v>17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</row>
    <row r="28" spans="1:14" s="8" customFormat="1" ht="24.75" customHeight="1">
      <c r="A28" s="16" t="s">
        <v>110</v>
      </c>
      <c r="B28" s="17" t="s">
        <v>109</v>
      </c>
      <c r="C28" s="38">
        <v>5649</v>
      </c>
      <c r="D28" s="38">
        <v>11507</v>
      </c>
      <c r="E28" s="38">
        <v>17766</v>
      </c>
      <c r="F28" s="38"/>
      <c r="G28" s="38"/>
      <c r="H28" s="38"/>
      <c r="I28" s="38"/>
      <c r="J28" s="38"/>
      <c r="K28" s="38"/>
      <c r="L28" s="38"/>
      <c r="M28" s="38"/>
      <c r="N28" s="38"/>
    </row>
    <row r="29" spans="1:14" ht="12.75">
      <c r="A29" s="15" t="s">
        <v>84</v>
      </c>
      <c r="B29" s="14">
        <v>20</v>
      </c>
      <c r="C29" s="50">
        <f aca="true" t="shared" si="8" ref="C29:N29">C30+C41+C42+C43+C45+C47+C48+C49+C50</f>
        <v>26880.559999999998</v>
      </c>
      <c r="D29" s="50">
        <f t="shared" si="8"/>
        <v>53999.899999999994</v>
      </c>
      <c r="E29" s="50">
        <f t="shared" si="8"/>
        <v>81999.93</v>
      </c>
      <c r="F29" s="50">
        <f t="shared" si="8"/>
        <v>0</v>
      </c>
      <c r="G29" s="50">
        <f t="shared" si="8"/>
        <v>0</v>
      </c>
      <c r="H29" s="50">
        <f t="shared" si="8"/>
        <v>0</v>
      </c>
      <c r="I29" s="50">
        <f t="shared" si="8"/>
        <v>0</v>
      </c>
      <c r="J29" s="50">
        <f t="shared" si="8"/>
        <v>0</v>
      </c>
      <c r="K29" s="50">
        <f t="shared" si="8"/>
        <v>0</v>
      </c>
      <c r="L29" s="50">
        <f t="shared" si="8"/>
        <v>0</v>
      </c>
      <c r="M29" s="50">
        <f t="shared" si="8"/>
        <v>0</v>
      </c>
      <c r="N29" s="50">
        <f t="shared" si="8"/>
        <v>0</v>
      </c>
    </row>
    <row r="30" spans="1:14" s="18" customFormat="1" ht="12.75">
      <c r="A30" s="15" t="s">
        <v>40</v>
      </c>
      <c r="B30" s="14" t="s">
        <v>7</v>
      </c>
      <c r="C30" s="37">
        <f aca="true" t="shared" si="9" ref="C30:N30">SUM(C31:C40)</f>
        <v>26738.37</v>
      </c>
      <c r="D30" s="37">
        <f t="shared" si="9"/>
        <v>53163.39</v>
      </c>
      <c r="E30" s="37">
        <f t="shared" si="9"/>
        <v>76862.84</v>
      </c>
      <c r="F30" s="37">
        <f t="shared" si="9"/>
        <v>0</v>
      </c>
      <c r="G30" s="37">
        <f t="shared" si="9"/>
        <v>0</v>
      </c>
      <c r="H30" s="37">
        <f t="shared" si="9"/>
        <v>0</v>
      </c>
      <c r="I30" s="37">
        <f t="shared" si="9"/>
        <v>0</v>
      </c>
      <c r="J30" s="37">
        <f t="shared" si="9"/>
        <v>0</v>
      </c>
      <c r="K30" s="37">
        <f t="shared" si="9"/>
        <v>0</v>
      </c>
      <c r="L30" s="37">
        <f t="shared" si="9"/>
        <v>0</v>
      </c>
      <c r="M30" s="37">
        <f t="shared" si="9"/>
        <v>0</v>
      </c>
      <c r="N30" s="37">
        <f t="shared" si="9"/>
        <v>0</v>
      </c>
    </row>
    <row r="31" spans="1:14" s="8" customFormat="1" ht="12.75">
      <c r="A31" s="16" t="s">
        <v>42</v>
      </c>
      <c r="B31" s="17" t="s">
        <v>41</v>
      </c>
      <c r="C31" s="38"/>
      <c r="D31" s="38">
        <v>1868.6</v>
      </c>
      <c r="E31" s="38">
        <v>1988.6</v>
      </c>
      <c r="F31" s="38"/>
      <c r="G31" s="38"/>
      <c r="H31" s="38"/>
      <c r="I31" s="38"/>
      <c r="J31" s="38"/>
      <c r="K31" s="38"/>
      <c r="L31" s="38"/>
      <c r="M31" s="38"/>
      <c r="N31" s="38"/>
    </row>
    <row r="32" spans="1:14" s="8" customFormat="1" ht="12.75">
      <c r="A32" s="16" t="s">
        <v>44</v>
      </c>
      <c r="B32" s="17" t="s">
        <v>43</v>
      </c>
      <c r="C32" s="38"/>
      <c r="D32" s="38">
        <v>998.4</v>
      </c>
      <c r="E32" s="38">
        <v>998.4</v>
      </c>
      <c r="F32" s="38"/>
      <c r="G32" s="38"/>
      <c r="H32" s="38"/>
      <c r="I32" s="38"/>
      <c r="J32" s="38"/>
      <c r="K32" s="38"/>
      <c r="L32" s="38"/>
      <c r="M32" s="38"/>
      <c r="N32" s="38"/>
    </row>
    <row r="33" spans="1:14" s="8" customFormat="1" ht="12.75">
      <c r="A33" s="16" t="s">
        <v>46</v>
      </c>
      <c r="B33" s="17" t="s">
        <v>45</v>
      </c>
      <c r="C33" s="38">
        <v>19096.79</v>
      </c>
      <c r="D33" s="38">
        <v>39466.2</v>
      </c>
      <c r="E33" s="38">
        <v>59099.41</v>
      </c>
      <c r="F33" s="38"/>
      <c r="G33" s="38"/>
      <c r="H33" s="38"/>
      <c r="I33" s="38"/>
      <c r="J33" s="38"/>
      <c r="K33" s="38"/>
      <c r="L33" s="38"/>
      <c r="M33" s="38"/>
      <c r="N33" s="38"/>
    </row>
    <row r="34" spans="1:14" s="8" customFormat="1" ht="12.75">
      <c r="A34" s="16" t="s">
        <v>48</v>
      </c>
      <c r="B34" s="17" t="s">
        <v>47</v>
      </c>
      <c r="C34" s="38">
        <v>509.82</v>
      </c>
      <c r="D34" s="38">
        <v>1102.44</v>
      </c>
      <c r="E34" s="38">
        <v>1625.96</v>
      </c>
      <c r="F34" s="38"/>
      <c r="G34" s="38"/>
      <c r="H34" s="38"/>
      <c r="I34" s="38"/>
      <c r="J34" s="38"/>
      <c r="K34" s="38"/>
      <c r="L34" s="38"/>
      <c r="M34" s="38"/>
      <c r="N34" s="38"/>
    </row>
    <row r="35" spans="1:14" s="8" customFormat="1" ht="12.75">
      <c r="A35" s="16" t="s">
        <v>50</v>
      </c>
      <c r="B35" s="17" t="s">
        <v>49</v>
      </c>
      <c r="C35" s="38">
        <v>5000</v>
      </c>
      <c r="D35" s="38">
        <v>5000</v>
      </c>
      <c r="E35" s="38">
        <v>5000</v>
      </c>
      <c r="F35" s="38"/>
      <c r="G35" s="38"/>
      <c r="H35" s="38"/>
      <c r="I35" s="38"/>
      <c r="J35" s="38"/>
      <c r="K35" s="38"/>
      <c r="L35" s="38"/>
      <c r="M35" s="38"/>
      <c r="N35" s="38"/>
    </row>
    <row r="36" spans="1:14" s="8" customFormat="1" ht="12.75">
      <c r="A36" s="16" t="s">
        <v>52</v>
      </c>
      <c r="B36" s="17" t="s">
        <v>51</v>
      </c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</row>
    <row r="37" spans="1:14" s="8" customFormat="1" ht="12.75">
      <c r="A37" s="16" t="s">
        <v>130</v>
      </c>
      <c r="B37" s="17" t="s">
        <v>126</v>
      </c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</row>
    <row r="38" spans="1:14" s="8" customFormat="1" ht="12.75">
      <c r="A38" s="16" t="s">
        <v>54</v>
      </c>
      <c r="B38" s="17" t="s">
        <v>53</v>
      </c>
      <c r="C38" s="38">
        <v>1130.09</v>
      </c>
      <c r="D38" s="38">
        <v>2361.63</v>
      </c>
      <c r="E38" s="38">
        <v>3791.61</v>
      </c>
      <c r="F38" s="38"/>
      <c r="G38" s="38"/>
      <c r="H38" s="38"/>
      <c r="I38" s="38"/>
      <c r="J38" s="38"/>
      <c r="K38" s="38"/>
      <c r="L38" s="38"/>
      <c r="M38" s="38"/>
      <c r="N38" s="38"/>
    </row>
    <row r="39" spans="1:14" s="8" customFormat="1" ht="12.75">
      <c r="A39" s="16" t="s">
        <v>56</v>
      </c>
      <c r="B39" s="17" t="s">
        <v>55</v>
      </c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</row>
    <row r="40" spans="1:14" s="8" customFormat="1" ht="12.75">
      <c r="A40" s="16" t="s">
        <v>58</v>
      </c>
      <c r="B40" s="17" t="s">
        <v>57</v>
      </c>
      <c r="C40" s="38">
        <v>1001.67</v>
      </c>
      <c r="D40" s="38">
        <v>2366.12</v>
      </c>
      <c r="E40" s="38">
        <v>4358.86</v>
      </c>
      <c r="F40" s="38"/>
      <c r="G40" s="38"/>
      <c r="H40" s="38"/>
      <c r="I40" s="38"/>
      <c r="J40" s="38"/>
      <c r="K40" s="38"/>
      <c r="L40" s="38"/>
      <c r="M40" s="38"/>
      <c r="N40" s="38"/>
    </row>
    <row r="41" spans="1:14" s="9" customFormat="1" ht="12.75">
      <c r="A41" s="15" t="s">
        <v>59</v>
      </c>
      <c r="B41" s="14" t="s">
        <v>8</v>
      </c>
      <c r="C41" s="37"/>
      <c r="D41" s="37"/>
      <c r="E41" s="37">
        <v>567.63</v>
      </c>
      <c r="F41" s="37"/>
      <c r="G41" s="37"/>
      <c r="H41" s="37"/>
      <c r="I41" s="37"/>
      <c r="J41" s="37"/>
      <c r="K41" s="37"/>
      <c r="L41" s="37"/>
      <c r="M41" s="37"/>
      <c r="N41" s="37"/>
    </row>
    <row r="42" spans="1:14" s="9" customFormat="1" ht="38.25">
      <c r="A42" s="15" t="s">
        <v>131</v>
      </c>
      <c r="B42" s="14" t="s">
        <v>125</v>
      </c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</row>
    <row r="43" spans="1:14" s="7" customFormat="1" ht="15" customHeight="1">
      <c r="A43" s="15" t="s">
        <v>10</v>
      </c>
      <c r="B43" s="14" t="s">
        <v>9</v>
      </c>
      <c r="C43" s="37">
        <f>C44</f>
        <v>0</v>
      </c>
      <c r="D43" s="37">
        <f aca="true" t="shared" si="10" ref="D43:N43">D44</f>
        <v>0</v>
      </c>
      <c r="E43" s="37">
        <f t="shared" si="10"/>
        <v>1487.5</v>
      </c>
      <c r="F43" s="37">
        <f t="shared" si="10"/>
        <v>0</v>
      </c>
      <c r="G43" s="37">
        <f t="shared" si="10"/>
        <v>0</v>
      </c>
      <c r="H43" s="37">
        <f t="shared" si="10"/>
        <v>0</v>
      </c>
      <c r="I43" s="37">
        <f t="shared" si="10"/>
        <v>0</v>
      </c>
      <c r="J43" s="37">
        <f t="shared" si="10"/>
        <v>0</v>
      </c>
      <c r="K43" s="37">
        <f t="shared" si="10"/>
        <v>0</v>
      </c>
      <c r="L43" s="37">
        <f t="shared" si="10"/>
        <v>0</v>
      </c>
      <c r="M43" s="37">
        <f t="shared" si="10"/>
        <v>0</v>
      </c>
      <c r="N43" s="37">
        <f t="shared" si="10"/>
        <v>0</v>
      </c>
    </row>
    <row r="44" spans="1:14" s="8" customFormat="1" ht="12.75">
      <c r="A44" s="16" t="s">
        <v>75</v>
      </c>
      <c r="B44" s="17" t="s">
        <v>74</v>
      </c>
      <c r="C44" s="38"/>
      <c r="D44" s="38"/>
      <c r="E44" s="38">
        <v>1487.5</v>
      </c>
      <c r="F44" s="38"/>
      <c r="G44" s="38"/>
      <c r="H44" s="38"/>
      <c r="I44" s="38"/>
      <c r="J44" s="38"/>
      <c r="K44" s="38"/>
      <c r="L44" s="38"/>
      <c r="M44" s="38"/>
      <c r="N44" s="38"/>
    </row>
    <row r="45" spans="1:14" s="7" customFormat="1" ht="12.75">
      <c r="A45" s="15" t="s">
        <v>61</v>
      </c>
      <c r="B45" s="14" t="s">
        <v>60</v>
      </c>
      <c r="C45" s="37">
        <f>C46</f>
        <v>0</v>
      </c>
      <c r="D45" s="37">
        <f aca="true" t="shared" si="11" ref="D45:N45">D46</f>
        <v>552.52</v>
      </c>
      <c r="E45" s="37">
        <f t="shared" si="11"/>
        <v>1219.84</v>
      </c>
      <c r="F45" s="37">
        <f t="shared" si="11"/>
        <v>0</v>
      </c>
      <c r="G45" s="37">
        <f t="shared" si="11"/>
        <v>0</v>
      </c>
      <c r="H45" s="37">
        <f t="shared" si="11"/>
        <v>0</v>
      </c>
      <c r="I45" s="37">
        <f t="shared" si="11"/>
        <v>0</v>
      </c>
      <c r="J45" s="37">
        <f t="shared" si="11"/>
        <v>0</v>
      </c>
      <c r="K45" s="37">
        <f t="shared" si="11"/>
        <v>0</v>
      </c>
      <c r="L45" s="37">
        <f t="shared" si="11"/>
        <v>0</v>
      </c>
      <c r="M45" s="37">
        <f t="shared" si="11"/>
        <v>0</v>
      </c>
      <c r="N45" s="37">
        <f t="shared" si="11"/>
        <v>0</v>
      </c>
    </row>
    <row r="46" spans="1:14" s="8" customFormat="1" ht="12.75">
      <c r="A46" s="16" t="s">
        <v>63</v>
      </c>
      <c r="B46" s="17" t="s">
        <v>11</v>
      </c>
      <c r="C46" s="38"/>
      <c r="D46" s="38">
        <v>552.52</v>
      </c>
      <c r="E46" s="38">
        <v>1219.84</v>
      </c>
      <c r="F46" s="38"/>
      <c r="G46" s="38"/>
      <c r="H46" s="38"/>
      <c r="I46" s="38"/>
      <c r="J46" s="38"/>
      <c r="K46" s="38"/>
      <c r="L46" s="38"/>
      <c r="M46" s="38"/>
      <c r="N46" s="38"/>
    </row>
    <row r="47" spans="1:14" s="9" customFormat="1" ht="12.75">
      <c r="A47" s="15" t="s">
        <v>64</v>
      </c>
      <c r="B47" s="14" t="s">
        <v>12</v>
      </c>
      <c r="C47" s="37">
        <v>142.19</v>
      </c>
      <c r="D47" s="37">
        <v>283.99</v>
      </c>
      <c r="E47" s="37">
        <v>427.25</v>
      </c>
      <c r="F47" s="37"/>
      <c r="G47" s="37"/>
      <c r="H47" s="37"/>
      <c r="I47" s="37"/>
      <c r="J47" s="37"/>
      <c r="K47" s="37"/>
      <c r="L47" s="37"/>
      <c r="M47" s="37"/>
      <c r="N47" s="37"/>
    </row>
    <row r="48" spans="1:14" s="9" customFormat="1" ht="12.75">
      <c r="A48" s="15" t="s">
        <v>62</v>
      </c>
      <c r="B48" s="14" t="s">
        <v>13</v>
      </c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</row>
    <row r="49" spans="1:14" s="9" customFormat="1" ht="12.75">
      <c r="A49" s="15" t="s">
        <v>77</v>
      </c>
      <c r="B49" s="14" t="s">
        <v>76</v>
      </c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</row>
    <row r="50" spans="1:14" s="7" customFormat="1" ht="13.5" customHeight="1">
      <c r="A50" s="15" t="s">
        <v>15</v>
      </c>
      <c r="B50" s="14" t="s">
        <v>14</v>
      </c>
      <c r="C50" s="37">
        <f>SUM(C51:C55)</f>
        <v>0</v>
      </c>
      <c r="D50" s="37">
        <f aca="true" t="shared" si="12" ref="D50:N50">SUM(D51:D55)</f>
        <v>0</v>
      </c>
      <c r="E50" s="37">
        <f t="shared" si="12"/>
        <v>1434.87</v>
      </c>
      <c r="F50" s="37">
        <f t="shared" si="12"/>
        <v>0</v>
      </c>
      <c r="G50" s="37">
        <f t="shared" si="12"/>
        <v>0</v>
      </c>
      <c r="H50" s="37">
        <f t="shared" si="12"/>
        <v>0</v>
      </c>
      <c r="I50" s="37">
        <f t="shared" si="12"/>
        <v>0</v>
      </c>
      <c r="J50" s="37">
        <f t="shared" si="12"/>
        <v>0</v>
      </c>
      <c r="K50" s="37">
        <f t="shared" si="12"/>
        <v>0</v>
      </c>
      <c r="L50" s="37">
        <f t="shared" si="12"/>
        <v>0</v>
      </c>
      <c r="M50" s="37">
        <f t="shared" si="12"/>
        <v>0</v>
      </c>
      <c r="N50" s="37">
        <f t="shared" si="12"/>
        <v>0</v>
      </c>
    </row>
    <row r="51" spans="1:14" s="8" customFormat="1" ht="13.5" customHeight="1">
      <c r="A51" s="16" t="s">
        <v>72</v>
      </c>
      <c r="B51" s="17" t="s">
        <v>70</v>
      </c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</row>
    <row r="52" spans="1:14" s="8" customFormat="1" ht="13.5" customHeight="1">
      <c r="A52" s="16" t="s">
        <v>67</v>
      </c>
      <c r="B52" s="17" t="s">
        <v>65</v>
      </c>
      <c r="C52" s="38"/>
      <c r="D52" s="38"/>
      <c r="E52" s="38">
        <v>981.87</v>
      </c>
      <c r="F52" s="38"/>
      <c r="G52" s="38"/>
      <c r="H52" s="38"/>
      <c r="I52" s="38"/>
      <c r="J52" s="38"/>
      <c r="K52" s="38"/>
      <c r="L52" s="38"/>
      <c r="M52" s="38"/>
      <c r="N52" s="38"/>
    </row>
    <row r="53" spans="1:14" s="8" customFormat="1" ht="13.5" customHeight="1">
      <c r="A53" s="16" t="s">
        <v>73</v>
      </c>
      <c r="B53" s="17" t="s">
        <v>71</v>
      </c>
      <c r="C53" s="38"/>
      <c r="D53" s="38"/>
      <c r="E53" s="38">
        <v>453</v>
      </c>
      <c r="F53" s="38"/>
      <c r="G53" s="38"/>
      <c r="H53" s="38"/>
      <c r="I53" s="38"/>
      <c r="J53" s="38"/>
      <c r="K53" s="38"/>
      <c r="L53" s="38"/>
      <c r="M53" s="38"/>
      <c r="N53" s="38"/>
    </row>
    <row r="54" spans="1:14" s="8" customFormat="1" ht="13.5" customHeight="1">
      <c r="A54" s="16" t="s">
        <v>141</v>
      </c>
      <c r="B54" s="17" t="s">
        <v>140</v>
      </c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</row>
    <row r="55" spans="1:14" s="8" customFormat="1" ht="12.75">
      <c r="A55" s="16" t="s">
        <v>68</v>
      </c>
      <c r="B55" s="17" t="s">
        <v>66</v>
      </c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</row>
    <row r="56" spans="1:14" s="6" customFormat="1" ht="12.75">
      <c r="A56" s="15" t="s">
        <v>105</v>
      </c>
      <c r="B56" s="14">
        <v>59</v>
      </c>
      <c r="C56" s="37">
        <f>C57</f>
        <v>40</v>
      </c>
      <c r="D56" s="37">
        <f aca="true" t="shared" si="13" ref="D56:N56">D57</f>
        <v>490</v>
      </c>
      <c r="E56" s="37">
        <f t="shared" si="13"/>
        <v>490</v>
      </c>
      <c r="F56" s="37">
        <f t="shared" si="13"/>
        <v>0</v>
      </c>
      <c r="G56" s="37">
        <f t="shared" si="13"/>
        <v>0</v>
      </c>
      <c r="H56" s="37">
        <f t="shared" si="13"/>
        <v>0</v>
      </c>
      <c r="I56" s="37">
        <f t="shared" si="13"/>
        <v>0</v>
      </c>
      <c r="J56" s="37">
        <f t="shared" si="13"/>
        <v>0</v>
      </c>
      <c r="K56" s="37">
        <f t="shared" si="13"/>
        <v>0</v>
      </c>
      <c r="L56" s="37">
        <f t="shared" si="13"/>
        <v>0</v>
      </c>
      <c r="M56" s="37">
        <f t="shared" si="13"/>
        <v>0</v>
      </c>
      <c r="N56" s="37">
        <f t="shared" si="13"/>
        <v>0</v>
      </c>
    </row>
    <row r="57" spans="1:14" s="8" customFormat="1" ht="12.75">
      <c r="A57" s="16" t="s">
        <v>88</v>
      </c>
      <c r="B57" s="17" t="s">
        <v>87</v>
      </c>
      <c r="C57" s="38">
        <v>40</v>
      </c>
      <c r="D57" s="38">
        <v>490</v>
      </c>
      <c r="E57" s="38">
        <v>490</v>
      </c>
      <c r="F57" s="38"/>
      <c r="G57" s="38"/>
      <c r="H57" s="38"/>
      <c r="I57" s="38"/>
      <c r="J57" s="38"/>
      <c r="K57" s="38"/>
      <c r="L57" s="38"/>
      <c r="M57" s="38"/>
      <c r="N57" s="38"/>
    </row>
    <row r="58" spans="1:14" s="6" customFormat="1" ht="12.75">
      <c r="A58" s="15" t="s">
        <v>85</v>
      </c>
      <c r="B58" s="14">
        <v>70</v>
      </c>
      <c r="C58" s="37">
        <f>C59</f>
        <v>0</v>
      </c>
      <c r="D58" s="37">
        <f aca="true" t="shared" si="14" ref="D58:N59">D59</f>
        <v>0</v>
      </c>
      <c r="E58" s="37">
        <f t="shared" si="14"/>
        <v>0</v>
      </c>
      <c r="F58" s="37">
        <f t="shared" si="14"/>
        <v>0</v>
      </c>
      <c r="G58" s="37">
        <f t="shared" si="14"/>
        <v>0</v>
      </c>
      <c r="H58" s="37">
        <f t="shared" si="14"/>
        <v>0</v>
      </c>
      <c r="I58" s="37">
        <f t="shared" si="14"/>
        <v>0</v>
      </c>
      <c r="J58" s="37">
        <f t="shared" si="14"/>
        <v>0</v>
      </c>
      <c r="K58" s="37">
        <f t="shared" si="14"/>
        <v>0</v>
      </c>
      <c r="L58" s="37">
        <f t="shared" si="14"/>
        <v>0</v>
      </c>
      <c r="M58" s="37">
        <f t="shared" si="14"/>
        <v>0</v>
      </c>
      <c r="N58" s="37">
        <f t="shared" si="14"/>
        <v>0</v>
      </c>
    </row>
    <row r="59" spans="1:14" s="6" customFormat="1" ht="12.75">
      <c r="A59" s="15" t="s">
        <v>104</v>
      </c>
      <c r="B59" s="14">
        <v>71</v>
      </c>
      <c r="C59" s="37">
        <f>C60</f>
        <v>0</v>
      </c>
      <c r="D59" s="37">
        <f t="shared" si="14"/>
        <v>0</v>
      </c>
      <c r="E59" s="37">
        <f t="shared" si="14"/>
        <v>0</v>
      </c>
      <c r="F59" s="37">
        <f t="shared" si="14"/>
        <v>0</v>
      </c>
      <c r="G59" s="37">
        <f t="shared" si="14"/>
        <v>0</v>
      </c>
      <c r="H59" s="37">
        <f t="shared" si="14"/>
        <v>0</v>
      </c>
      <c r="I59" s="37">
        <f t="shared" si="14"/>
        <v>0</v>
      </c>
      <c r="J59" s="37">
        <f t="shared" si="14"/>
        <v>0</v>
      </c>
      <c r="K59" s="37">
        <f t="shared" si="14"/>
        <v>0</v>
      </c>
      <c r="L59" s="37">
        <f t="shared" si="14"/>
        <v>0</v>
      </c>
      <c r="M59" s="37">
        <f t="shared" si="14"/>
        <v>0</v>
      </c>
      <c r="N59" s="37">
        <f t="shared" si="14"/>
        <v>0</v>
      </c>
    </row>
    <row r="60" spans="1:14" s="6" customFormat="1" ht="12.75">
      <c r="A60" s="15" t="s">
        <v>86</v>
      </c>
      <c r="B60" s="14" t="s">
        <v>78</v>
      </c>
      <c r="C60" s="37">
        <f>C61+C62</f>
        <v>0</v>
      </c>
      <c r="D60" s="37">
        <f aca="true" t="shared" si="15" ref="D60:N60">D61+D62</f>
        <v>0</v>
      </c>
      <c r="E60" s="37">
        <f t="shared" si="15"/>
        <v>0</v>
      </c>
      <c r="F60" s="37">
        <f t="shared" si="15"/>
        <v>0</v>
      </c>
      <c r="G60" s="37">
        <f t="shared" si="15"/>
        <v>0</v>
      </c>
      <c r="H60" s="37">
        <f t="shared" si="15"/>
        <v>0</v>
      </c>
      <c r="I60" s="37">
        <f t="shared" si="15"/>
        <v>0</v>
      </c>
      <c r="J60" s="37">
        <f t="shared" si="15"/>
        <v>0</v>
      </c>
      <c r="K60" s="37">
        <f t="shared" si="15"/>
        <v>0</v>
      </c>
      <c r="L60" s="37">
        <f t="shared" si="15"/>
        <v>0</v>
      </c>
      <c r="M60" s="37">
        <f t="shared" si="15"/>
        <v>0</v>
      </c>
      <c r="N60" s="37">
        <f t="shared" si="15"/>
        <v>0</v>
      </c>
    </row>
    <row r="61" spans="1:14" s="8" customFormat="1" ht="12.75">
      <c r="A61" s="16" t="s">
        <v>80</v>
      </c>
      <c r="B61" s="17" t="s">
        <v>79</v>
      </c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</row>
    <row r="62" spans="1:14" s="8" customFormat="1" ht="12.75">
      <c r="A62" s="16" t="s">
        <v>80</v>
      </c>
      <c r="B62" s="17" t="s">
        <v>127</v>
      </c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</row>
    <row r="63" spans="1:3" s="6" customFormat="1" ht="12.75">
      <c r="A63" s="22"/>
      <c r="B63" s="23"/>
      <c r="C63" s="24"/>
    </row>
    <row r="64" spans="1:3" s="6" customFormat="1" ht="12.75">
      <c r="A64" s="22"/>
      <c r="B64" s="23"/>
      <c r="C64" s="24"/>
    </row>
    <row r="65" spans="1:3" s="6" customFormat="1" ht="12.75">
      <c r="A65" s="22"/>
      <c r="B65" s="23"/>
      <c r="C65" s="24"/>
    </row>
    <row r="66" spans="1:3" s="6" customFormat="1" ht="12.75">
      <c r="A66" s="22"/>
      <c r="B66" s="23"/>
      <c r="C66" s="24"/>
    </row>
    <row r="67" spans="1:3" s="6" customFormat="1" ht="12.75">
      <c r="A67" s="22"/>
      <c r="B67" s="23"/>
      <c r="C67" s="24"/>
    </row>
    <row r="68" spans="1:3" s="6" customFormat="1" ht="12.75">
      <c r="A68" s="22"/>
      <c r="B68" s="23"/>
      <c r="C68" s="24"/>
    </row>
    <row r="69" spans="1:3" s="6" customFormat="1" ht="12.75">
      <c r="A69" s="22"/>
      <c r="B69" s="23"/>
      <c r="C69" s="24"/>
    </row>
    <row r="70" spans="1:3" s="4" customFormat="1" ht="12.75">
      <c r="A70" s="19" t="s">
        <v>1</v>
      </c>
      <c r="B70" s="20"/>
      <c r="C70" s="21"/>
    </row>
    <row r="71" spans="1:14" s="4" customFormat="1" ht="21.75" customHeight="1">
      <c r="A71" s="54" t="s">
        <v>142</v>
      </c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</row>
    <row r="72" spans="1:14" ht="71.25" customHeight="1">
      <c r="A72" s="56" t="s">
        <v>108</v>
      </c>
      <c r="B72" s="57"/>
      <c r="C72" s="57"/>
      <c r="D72" s="57"/>
      <c r="E72" s="42"/>
      <c r="F72" s="42"/>
      <c r="G72" s="42"/>
      <c r="H72" s="42"/>
      <c r="I72" s="42"/>
      <c r="J72" s="42"/>
      <c r="K72" s="42"/>
      <c r="L72" s="42"/>
      <c r="M72" s="42"/>
      <c r="N72" s="43"/>
    </row>
    <row r="73" spans="1:14" ht="51">
      <c r="A73" s="34" t="s">
        <v>91</v>
      </c>
      <c r="B73" s="35" t="s">
        <v>81</v>
      </c>
      <c r="C73" s="33" t="s">
        <v>143</v>
      </c>
      <c r="D73" s="36" t="s">
        <v>144</v>
      </c>
      <c r="E73" s="36" t="s">
        <v>145</v>
      </c>
      <c r="F73" s="36" t="s">
        <v>146</v>
      </c>
      <c r="G73" s="36" t="s">
        <v>147</v>
      </c>
      <c r="H73" s="36" t="s">
        <v>148</v>
      </c>
      <c r="I73" s="36" t="s">
        <v>149</v>
      </c>
      <c r="J73" s="36" t="s">
        <v>150</v>
      </c>
      <c r="K73" s="36" t="s">
        <v>151</v>
      </c>
      <c r="L73" s="36" t="s">
        <v>152</v>
      </c>
      <c r="M73" s="36" t="s">
        <v>153</v>
      </c>
      <c r="N73" s="36" t="s">
        <v>154</v>
      </c>
    </row>
    <row r="74" spans="1:14" ht="12.75">
      <c r="A74" s="1" t="s">
        <v>101</v>
      </c>
      <c r="B74" s="25"/>
      <c r="C74" s="44">
        <f>C75+C123</f>
        <v>190679.23</v>
      </c>
      <c r="D74" s="44">
        <f>D75+D123</f>
        <v>395612.53</v>
      </c>
      <c r="E74" s="44">
        <f>E75+E123</f>
        <v>604474.81</v>
      </c>
      <c r="F74" s="44">
        <f>F75+F123</f>
        <v>0</v>
      </c>
      <c r="G74" s="44">
        <f>G75+G123</f>
        <v>0</v>
      </c>
      <c r="H74" s="44">
        <f>H75+H123</f>
        <v>0</v>
      </c>
      <c r="I74" s="44">
        <f>I75+I123</f>
        <v>0</v>
      </c>
      <c r="J74" s="44">
        <f>J75+J123</f>
        <v>0</v>
      </c>
      <c r="K74" s="44">
        <f>K75+K123</f>
        <v>0</v>
      </c>
      <c r="L74" s="44">
        <f>L75+L123</f>
        <v>0</v>
      </c>
      <c r="M74" s="44">
        <f>M75+M123</f>
        <v>0</v>
      </c>
      <c r="N74" s="44">
        <f>N75+N123</f>
        <v>0</v>
      </c>
    </row>
    <row r="75" spans="1:14" ht="12.75">
      <c r="A75" s="1" t="s">
        <v>82</v>
      </c>
      <c r="B75" s="25" t="s">
        <v>100</v>
      </c>
      <c r="C75" s="44">
        <f>C76+C101+C121</f>
        <v>190679.23</v>
      </c>
      <c r="D75" s="44">
        <f>D76+D101+D121</f>
        <v>395612.53</v>
      </c>
      <c r="E75" s="44">
        <f>E76+E101+E121</f>
        <v>604474.81</v>
      </c>
      <c r="F75" s="44">
        <f>F76+F101+F121</f>
        <v>0</v>
      </c>
      <c r="G75" s="44">
        <f>G76+G101+G121</f>
        <v>0</v>
      </c>
      <c r="H75" s="44">
        <f>H76+H101+H121</f>
        <v>0</v>
      </c>
      <c r="I75" s="44">
        <f>I76+I101+I121</f>
        <v>0</v>
      </c>
      <c r="J75" s="44">
        <f>J76+J101+J121</f>
        <v>0</v>
      </c>
      <c r="K75" s="44">
        <f>K76+K101+K121</f>
        <v>0</v>
      </c>
      <c r="L75" s="44">
        <f>L76+L101+L121</f>
        <v>0</v>
      </c>
      <c r="M75" s="44">
        <f>M76+M101+M121</f>
        <v>0</v>
      </c>
      <c r="N75" s="44">
        <f>N76+N101+N121</f>
        <v>0</v>
      </c>
    </row>
    <row r="76" spans="1:14" ht="12.75">
      <c r="A76" s="1" t="s">
        <v>83</v>
      </c>
      <c r="B76" s="25" t="s">
        <v>0</v>
      </c>
      <c r="C76" s="44">
        <f>C77+C88+C93</f>
        <v>178753</v>
      </c>
      <c r="D76" s="44">
        <f>D77+D88+D93</f>
        <v>372232.75</v>
      </c>
      <c r="E76" s="44">
        <f>E77+E88+E93</f>
        <v>567810.55</v>
      </c>
      <c r="F76" s="44">
        <f>F77+F87+F95</f>
        <v>0</v>
      </c>
      <c r="G76" s="44">
        <f>G77+G87+G95</f>
        <v>0</v>
      </c>
      <c r="H76" s="44">
        <f>H77+H87+H95</f>
        <v>0</v>
      </c>
      <c r="I76" s="44">
        <f>I77+I87+I95</f>
        <v>0</v>
      </c>
      <c r="J76" s="44">
        <f>J77+J87+J95</f>
        <v>0</v>
      </c>
      <c r="K76" s="44">
        <f>K77+K87+K95</f>
        <v>0</v>
      </c>
      <c r="L76" s="44">
        <f>L77+L87+L95</f>
        <v>0</v>
      </c>
      <c r="M76" s="44">
        <f>M77+M87+M95</f>
        <v>0</v>
      </c>
      <c r="N76" s="44">
        <f>N77+N87+N95</f>
        <v>0</v>
      </c>
    </row>
    <row r="77" spans="1:14" ht="12.75">
      <c r="A77" s="26" t="s">
        <v>18</v>
      </c>
      <c r="B77" s="25" t="s">
        <v>2</v>
      </c>
      <c r="C77" s="45">
        <f>C78+C79+C80+C81+C82+C84+C85</f>
        <v>142298</v>
      </c>
      <c r="D77" s="45">
        <f>D78+D79+D80+D81+D82+D84+D85</f>
        <v>302724</v>
      </c>
      <c r="E77" s="45">
        <f>E78+E79+E80+E81+E82+E84+E85</f>
        <v>460957</v>
      </c>
      <c r="F77" s="45">
        <f>F78+F79+F80+F81+F82+F84</f>
        <v>0</v>
      </c>
      <c r="G77" s="45">
        <f>G78+G79+G80+G81+G82+G84</f>
        <v>0</v>
      </c>
      <c r="H77" s="45">
        <f>H78+H79+H80+H81+H82+H84</f>
        <v>0</v>
      </c>
      <c r="I77" s="45">
        <f>I78+I79+I80+I81+I82+I84</f>
        <v>0</v>
      </c>
      <c r="J77" s="45">
        <f>J78+J79+J80+J81+J82+J84</f>
        <v>0</v>
      </c>
      <c r="K77" s="45">
        <f>K78+K79+K80+K81+K82+K84</f>
        <v>0</v>
      </c>
      <c r="L77" s="45">
        <f>L78+L79+L80+L81+L82+L84</f>
        <v>0</v>
      </c>
      <c r="M77" s="45">
        <f>M78+M79+M80+M81+M82+M84</f>
        <v>0</v>
      </c>
      <c r="N77" s="45">
        <f>N78+N79+N80+N81+N82+N84</f>
        <v>0</v>
      </c>
    </row>
    <row r="78" spans="1:14" ht="12.75">
      <c r="A78" s="27" t="s">
        <v>20</v>
      </c>
      <c r="B78" s="17" t="s">
        <v>19</v>
      </c>
      <c r="C78" s="46">
        <v>120557</v>
      </c>
      <c r="D78" s="46">
        <v>257411</v>
      </c>
      <c r="E78" s="46">
        <v>391109</v>
      </c>
      <c r="F78" s="46"/>
      <c r="G78" s="46"/>
      <c r="H78" s="46"/>
      <c r="I78" s="46"/>
      <c r="J78" s="46"/>
      <c r="K78" s="46"/>
      <c r="L78" s="46"/>
      <c r="M78" s="46"/>
      <c r="N78" s="46"/>
    </row>
    <row r="79" spans="1:14" ht="12.75">
      <c r="A79" s="27" t="s">
        <v>92</v>
      </c>
      <c r="B79" s="17" t="s">
        <v>133</v>
      </c>
      <c r="C79" s="46">
        <v>1008</v>
      </c>
      <c r="D79" s="46">
        <v>2016</v>
      </c>
      <c r="E79" s="46">
        <v>3024</v>
      </c>
      <c r="F79" s="46"/>
      <c r="G79" s="46"/>
      <c r="H79" s="46"/>
      <c r="I79" s="46"/>
      <c r="J79" s="46"/>
      <c r="K79" s="46"/>
      <c r="L79" s="46"/>
      <c r="M79" s="46"/>
      <c r="N79" s="46"/>
    </row>
    <row r="80" spans="1:14" ht="12.75">
      <c r="A80" s="27" t="s">
        <v>22</v>
      </c>
      <c r="B80" s="17" t="s">
        <v>155</v>
      </c>
      <c r="C80" s="46">
        <v>6728</v>
      </c>
      <c r="D80" s="46">
        <v>13081</v>
      </c>
      <c r="E80" s="46">
        <v>19506</v>
      </c>
      <c r="F80" s="46"/>
      <c r="G80" s="46"/>
      <c r="H80" s="46"/>
      <c r="I80" s="46"/>
      <c r="J80" s="46"/>
      <c r="K80" s="46"/>
      <c r="L80" s="46"/>
      <c r="M80" s="46"/>
      <c r="N80" s="46"/>
    </row>
    <row r="81" spans="1:14" ht="12.75">
      <c r="A81" s="27" t="s">
        <v>132</v>
      </c>
      <c r="B81" s="17" t="s">
        <v>136</v>
      </c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</row>
    <row r="82" spans="1:14" s="7" customFormat="1" ht="12.75">
      <c r="A82" s="30" t="s">
        <v>24</v>
      </c>
      <c r="B82" s="14" t="s">
        <v>23</v>
      </c>
      <c r="C82" s="49"/>
      <c r="D82" s="49">
        <f>SUM(D83)</f>
        <v>1000</v>
      </c>
      <c r="E82" s="49">
        <f>SUM(E83)</f>
        <v>1020</v>
      </c>
      <c r="F82" s="49"/>
      <c r="G82" s="49"/>
      <c r="H82" s="49"/>
      <c r="I82" s="49"/>
      <c r="J82" s="49"/>
      <c r="K82" s="49"/>
      <c r="L82" s="49"/>
      <c r="M82" s="49">
        <f>M83</f>
        <v>0</v>
      </c>
      <c r="N82" s="49">
        <f>N83</f>
        <v>0</v>
      </c>
    </row>
    <row r="83" spans="1:14" ht="12.75">
      <c r="A83" s="27" t="s">
        <v>89</v>
      </c>
      <c r="B83" s="17" t="s">
        <v>102</v>
      </c>
      <c r="C83" s="46"/>
      <c r="D83" s="46">
        <v>1000</v>
      </c>
      <c r="E83" s="46">
        <v>1020</v>
      </c>
      <c r="F83" s="46"/>
      <c r="G83" s="46"/>
      <c r="H83" s="46"/>
      <c r="I83" s="46"/>
      <c r="J83" s="46"/>
      <c r="K83" s="46"/>
      <c r="L83" s="46"/>
      <c r="M83" s="46"/>
      <c r="N83" s="46"/>
    </row>
    <row r="84" spans="1:14" s="7" customFormat="1" ht="12.75">
      <c r="A84" s="30" t="s">
        <v>26</v>
      </c>
      <c r="B84" s="17" t="s">
        <v>103</v>
      </c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>
        <f>M85+M86</f>
        <v>0</v>
      </c>
      <c r="N84" s="45">
        <f>N85+N86</f>
        <v>0</v>
      </c>
    </row>
    <row r="85" spans="1:14" ht="12.75">
      <c r="A85" s="16" t="s">
        <v>94</v>
      </c>
      <c r="B85" s="14" t="s">
        <v>25</v>
      </c>
      <c r="C85" s="46">
        <f>SUM(C86+C87)</f>
        <v>14005</v>
      </c>
      <c r="D85" s="46">
        <f>SUM(D86+D87)</f>
        <v>29216</v>
      </c>
      <c r="E85" s="46">
        <f>SUM(E86+E87)</f>
        <v>46298</v>
      </c>
      <c r="F85" s="46"/>
      <c r="G85" s="46"/>
      <c r="H85" s="46"/>
      <c r="I85" s="46"/>
      <c r="J85" s="46"/>
      <c r="K85" s="46"/>
      <c r="L85" s="46"/>
      <c r="M85" s="46"/>
      <c r="N85" s="46"/>
    </row>
    <row r="86" spans="1:14" ht="12.75">
      <c r="A86" s="16" t="s">
        <v>95</v>
      </c>
      <c r="B86" s="17" t="s">
        <v>93</v>
      </c>
      <c r="C86" s="46">
        <v>4683</v>
      </c>
      <c r="D86" s="46">
        <v>11126</v>
      </c>
      <c r="E86" s="46">
        <v>19605</v>
      </c>
      <c r="F86" s="46"/>
      <c r="G86" s="46"/>
      <c r="H86" s="46"/>
      <c r="I86" s="46"/>
      <c r="J86" s="46"/>
      <c r="K86" s="46"/>
      <c r="L86" s="46"/>
      <c r="M86" s="46"/>
      <c r="N86" s="46"/>
    </row>
    <row r="87" spans="1:18" ht="12.75">
      <c r="A87" s="30" t="s">
        <v>27</v>
      </c>
      <c r="B87" s="17" t="s">
        <v>96</v>
      </c>
      <c r="C87" s="47">
        <v>9322</v>
      </c>
      <c r="D87" s="47">
        <v>18090</v>
      </c>
      <c r="E87" s="47">
        <v>26693</v>
      </c>
      <c r="F87" s="47"/>
      <c r="G87" s="47"/>
      <c r="H87" s="47"/>
      <c r="I87" s="47"/>
      <c r="J87" s="47"/>
      <c r="K87" s="47"/>
      <c r="L87" s="47"/>
      <c r="M87" s="47">
        <f>M88+M90+M91+M93+M94</f>
        <v>0</v>
      </c>
      <c r="N87" s="47">
        <f>N88+N90+N91+N93+N94</f>
        <v>0</v>
      </c>
      <c r="O87" s="51"/>
      <c r="P87" s="51"/>
      <c r="Q87" s="51"/>
      <c r="R87" s="51"/>
    </row>
    <row r="88" spans="1:14" ht="12.75">
      <c r="A88" s="27" t="s">
        <v>31</v>
      </c>
      <c r="B88" s="14" t="s">
        <v>16</v>
      </c>
      <c r="C88" s="46">
        <f>SUM(C89+C90+C91)</f>
        <v>33264</v>
      </c>
      <c r="D88" s="46">
        <f>SUM(D89+D90+D91)</f>
        <v>62730.75</v>
      </c>
      <c r="E88" s="46">
        <f>SUM(E89+E90+E91+E92)</f>
        <v>96515.55</v>
      </c>
      <c r="F88" s="46"/>
      <c r="G88" s="46"/>
      <c r="H88" s="46"/>
      <c r="I88" s="46"/>
      <c r="J88" s="46"/>
      <c r="K88" s="46"/>
      <c r="L88" s="46"/>
      <c r="M88" s="46"/>
      <c r="N88" s="46"/>
    </row>
    <row r="89" spans="1:14" ht="12.75">
      <c r="A89" s="27" t="s">
        <v>156</v>
      </c>
      <c r="B89" s="14" t="s">
        <v>28</v>
      </c>
      <c r="C89" s="46">
        <v>27730</v>
      </c>
      <c r="D89" s="46">
        <v>51875</v>
      </c>
      <c r="E89" s="46">
        <v>78039</v>
      </c>
      <c r="F89" s="46"/>
      <c r="G89" s="46"/>
      <c r="H89" s="46"/>
      <c r="I89" s="46"/>
      <c r="J89" s="46"/>
      <c r="K89" s="46"/>
      <c r="L89" s="46"/>
      <c r="M89" s="46"/>
      <c r="N89" s="46"/>
    </row>
    <row r="90" spans="1:14" ht="12.75">
      <c r="A90" s="27" t="s">
        <v>31</v>
      </c>
      <c r="B90" s="17" t="s">
        <v>157</v>
      </c>
      <c r="C90" s="46">
        <v>5534</v>
      </c>
      <c r="D90" s="46">
        <v>10855.75</v>
      </c>
      <c r="E90" s="46">
        <v>16176.75</v>
      </c>
      <c r="F90" s="46"/>
      <c r="G90" s="46"/>
      <c r="H90" s="46"/>
      <c r="I90" s="46"/>
      <c r="J90" s="46"/>
      <c r="K90" s="46"/>
      <c r="L90" s="46"/>
      <c r="M90" s="46"/>
      <c r="N90" s="46"/>
    </row>
    <row r="91" spans="1:14" ht="12.75">
      <c r="A91" s="27" t="s">
        <v>107</v>
      </c>
      <c r="B91" s="17" t="s">
        <v>128</v>
      </c>
      <c r="C91" s="46"/>
      <c r="D91" s="46"/>
      <c r="E91" s="46">
        <v>2050</v>
      </c>
      <c r="F91" s="46"/>
      <c r="G91" s="46"/>
      <c r="H91" s="46"/>
      <c r="I91" s="46"/>
      <c r="J91" s="46"/>
      <c r="K91" s="46"/>
      <c r="L91" s="46"/>
      <c r="M91" s="46"/>
      <c r="N91" s="46"/>
    </row>
    <row r="92" spans="1:14" ht="12.75">
      <c r="A92" s="27" t="s">
        <v>158</v>
      </c>
      <c r="B92" s="17" t="s">
        <v>32</v>
      </c>
      <c r="C92" s="46"/>
      <c r="D92" s="46"/>
      <c r="E92" s="46">
        <v>249.8</v>
      </c>
      <c r="F92" s="46"/>
      <c r="G92" s="46"/>
      <c r="H92" s="46"/>
      <c r="I92" s="46"/>
      <c r="J92" s="46"/>
      <c r="K92" s="46"/>
      <c r="L92" s="46"/>
      <c r="M92" s="46"/>
      <c r="N92" s="46"/>
    </row>
    <row r="93" spans="1:14" ht="12.75">
      <c r="A93" s="27" t="s">
        <v>129</v>
      </c>
      <c r="B93" s="14" t="s">
        <v>34</v>
      </c>
      <c r="C93" s="46">
        <f>SUM(C100)</f>
        <v>3191</v>
      </c>
      <c r="D93" s="46">
        <f>SUM(D100)</f>
        <v>6778</v>
      </c>
      <c r="E93" s="46">
        <f>SUM(E100)</f>
        <v>10338</v>
      </c>
      <c r="F93" s="46"/>
      <c r="G93" s="46"/>
      <c r="H93" s="46"/>
      <c r="I93" s="46"/>
      <c r="J93" s="46"/>
      <c r="K93" s="46"/>
      <c r="L93" s="46"/>
      <c r="M93" s="46"/>
      <c r="N93" s="46"/>
    </row>
    <row r="94" spans="1:14" ht="12.75">
      <c r="A94" s="27" t="s">
        <v>33</v>
      </c>
      <c r="B94" s="17" t="s">
        <v>3</v>
      </c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</row>
    <row r="95" spans="1:14" ht="12.75">
      <c r="A95" s="30" t="s">
        <v>35</v>
      </c>
      <c r="B95" s="17" t="s">
        <v>4</v>
      </c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>
        <f>M96+M97+M98+M99+M100</f>
        <v>0</v>
      </c>
      <c r="N95" s="47">
        <f>N96+N97+N98+N99+N100</f>
        <v>0</v>
      </c>
    </row>
    <row r="96" spans="1:14" ht="12.75">
      <c r="A96" s="29" t="s">
        <v>97</v>
      </c>
      <c r="B96" s="17" t="s">
        <v>5</v>
      </c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</row>
    <row r="97" spans="1:14" ht="12.75">
      <c r="A97" s="29" t="s">
        <v>37</v>
      </c>
      <c r="B97" s="17" t="s">
        <v>6</v>
      </c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</row>
    <row r="98" spans="1:14" ht="12.75">
      <c r="A98" s="29" t="s">
        <v>98</v>
      </c>
      <c r="B98" s="17" t="s">
        <v>17</v>
      </c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</row>
    <row r="99" spans="1:14" ht="12.75">
      <c r="A99" s="29" t="s">
        <v>99</v>
      </c>
      <c r="B99" s="17" t="s">
        <v>109</v>
      </c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</row>
    <row r="100" spans="1:14" ht="12.75">
      <c r="A100" s="16" t="s">
        <v>110</v>
      </c>
      <c r="B100" s="17" t="s">
        <v>109</v>
      </c>
      <c r="C100" s="46">
        <v>3191</v>
      </c>
      <c r="D100" s="46">
        <v>6778</v>
      </c>
      <c r="E100" s="46">
        <v>10338</v>
      </c>
      <c r="F100" s="46"/>
      <c r="G100" s="46"/>
      <c r="H100" s="46"/>
      <c r="I100" s="46"/>
      <c r="J100" s="46"/>
      <c r="K100" s="46"/>
      <c r="L100" s="46"/>
      <c r="M100" s="46"/>
      <c r="N100" s="46"/>
    </row>
    <row r="101" spans="1:14" ht="12.75">
      <c r="A101" s="30" t="s">
        <v>84</v>
      </c>
      <c r="B101" s="25">
        <v>20</v>
      </c>
      <c r="C101" s="47">
        <f>C102+C112+C113+C115+C117+C118</f>
        <v>11926.230000000001</v>
      </c>
      <c r="D101" s="47">
        <f>D102+D112+D113+D115+D117+D118</f>
        <v>23379.78</v>
      </c>
      <c r="E101" s="47">
        <f>E102+E112+E113+E115+E117+E118</f>
        <v>36664.259999999995</v>
      </c>
      <c r="F101" s="47"/>
      <c r="G101" s="47"/>
      <c r="H101" s="47"/>
      <c r="I101" s="47"/>
      <c r="J101" s="47"/>
      <c r="K101" s="47"/>
      <c r="L101" s="47"/>
      <c r="M101" s="47">
        <f>M102+M112+M113+M115+M117+M118</f>
        <v>0</v>
      </c>
      <c r="N101" s="47">
        <f>N102+N112+N113+N115+N117+N118</f>
        <v>0</v>
      </c>
    </row>
    <row r="102" spans="1:14" ht="12.75">
      <c r="A102" s="26" t="s">
        <v>40</v>
      </c>
      <c r="B102" s="25" t="s">
        <v>7</v>
      </c>
      <c r="C102" s="45">
        <f>SUM(C103:C111)</f>
        <v>11641.86</v>
      </c>
      <c r="D102" s="45">
        <f>SUM(D103:D111)</f>
        <v>21220.91</v>
      </c>
      <c r="E102" s="45">
        <f>SUM(E103:E111)</f>
        <v>33777.07</v>
      </c>
      <c r="F102" s="45"/>
      <c r="G102" s="45"/>
      <c r="H102" s="45"/>
      <c r="I102" s="45"/>
      <c r="J102" s="45"/>
      <c r="K102" s="45"/>
      <c r="L102" s="45"/>
      <c r="M102" s="45">
        <f>SUM(M103:M111)</f>
        <v>0</v>
      </c>
      <c r="N102" s="45">
        <f>SUM(N103:N111)</f>
        <v>0</v>
      </c>
    </row>
    <row r="103" spans="1:14" ht="12.75">
      <c r="A103" s="29" t="s">
        <v>42</v>
      </c>
      <c r="B103" s="28" t="s">
        <v>41</v>
      </c>
      <c r="C103" s="46"/>
      <c r="D103" s="46">
        <v>211.33</v>
      </c>
      <c r="E103" s="46">
        <v>2953.47</v>
      </c>
      <c r="F103" s="46"/>
      <c r="G103" s="46"/>
      <c r="H103" s="46"/>
      <c r="I103" s="46"/>
      <c r="J103" s="46"/>
      <c r="K103" s="46"/>
      <c r="L103" s="46"/>
      <c r="M103" s="46"/>
      <c r="N103" s="46"/>
    </row>
    <row r="104" spans="1:14" ht="12.75">
      <c r="A104" s="29" t="s">
        <v>44</v>
      </c>
      <c r="B104" s="28" t="s">
        <v>43</v>
      </c>
      <c r="C104" s="46"/>
      <c r="D104" s="46"/>
      <c r="E104" s="46">
        <v>963.67</v>
      </c>
      <c r="F104" s="46"/>
      <c r="G104" s="46"/>
      <c r="H104" s="46"/>
      <c r="I104" s="46"/>
      <c r="J104" s="46"/>
      <c r="K104" s="46"/>
      <c r="L104" s="46"/>
      <c r="M104" s="46"/>
      <c r="N104" s="46"/>
    </row>
    <row r="105" spans="1:14" ht="12.75">
      <c r="A105" s="29" t="s">
        <v>46</v>
      </c>
      <c r="B105" s="28" t="s">
        <v>45</v>
      </c>
      <c r="C105" s="46">
        <v>6001.86</v>
      </c>
      <c r="D105" s="46">
        <v>10590.39</v>
      </c>
      <c r="E105" s="46">
        <v>14814.96</v>
      </c>
      <c r="F105" s="46"/>
      <c r="G105" s="46"/>
      <c r="H105" s="46"/>
      <c r="I105" s="46"/>
      <c r="J105" s="46"/>
      <c r="K105" s="46"/>
      <c r="L105" s="46"/>
      <c r="M105" s="46"/>
      <c r="N105" s="46"/>
    </row>
    <row r="106" spans="1:14" ht="12.75">
      <c r="A106" s="29" t="s">
        <v>48</v>
      </c>
      <c r="B106" s="28" t="s">
        <v>47</v>
      </c>
      <c r="C106" s="46">
        <v>924.37</v>
      </c>
      <c r="D106" s="46">
        <v>1845</v>
      </c>
      <c r="E106" s="46">
        <v>2104.11</v>
      </c>
      <c r="F106" s="46"/>
      <c r="G106" s="46"/>
      <c r="H106" s="46"/>
      <c r="I106" s="46"/>
      <c r="J106" s="46"/>
      <c r="K106" s="46"/>
      <c r="L106" s="46"/>
      <c r="M106" s="46"/>
      <c r="N106" s="46"/>
    </row>
    <row r="107" spans="1:14" ht="12.75">
      <c r="A107" s="29" t="s">
        <v>50</v>
      </c>
      <c r="B107" s="28" t="s">
        <v>49</v>
      </c>
      <c r="C107" s="46">
        <v>1250</v>
      </c>
      <c r="D107" s="46">
        <v>1250</v>
      </c>
      <c r="E107" s="46">
        <v>1250</v>
      </c>
      <c r="F107" s="46"/>
      <c r="G107" s="46"/>
      <c r="H107" s="46"/>
      <c r="I107" s="46"/>
      <c r="J107" s="46"/>
      <c r="K107" s="46"/>
      <c r="L107" s="46"/>
      <c r="M107" s="46"/>
      <c r="N107" s="46"/>
    </row>
    <row r="108" spans="1:14" ht="12.75">
      <c r="A108" s="29" t="s">
        <v>52</v>
      </c>
      <c r="B108" s="28" t="s">
        <v>51</v>
      </c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</row>
    <row r="109" spans="1:14" ht="12.75">
      <c r="A109" s="29" t="s">
        <v>54</v>
      </c>
      <c r="B109" s="28" t="s">
        <v>53</v>
      </c>
      <c r="C109" s="46">
        <v>325.93</v>
      </c>
      <c r="D109" s="46">
        <v>490.73</v>
      </c>
      <c r="E109" s="46">
        <v>759.26</v>
      </c>
      <c r="F109" s="46"/>
      <c r="G109" s="46"/>
      <c r="H109" s="46"/>
      <c r="I109" s="46"/>
      <c r="J109" s="46"/>
      <c r="K109" s="46"/>
      <c r="L109" s="46"/>
      <c r="M109" s="46"/>
      <c r="N109" s="46"/>
    </row>
    <row r="110" spans="1:14" ht="12.75">
      <c r="A110" s="29" t="s">
        <v>56</v>
      </c>
      <c r="B110" s="28" t="s">
        <v>55</v>
      </c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</row>
    <row r="111" spans="1:14" ht="12.75">
      <c r="A111" s="29" t="s">
        <v>58</v>
      </c>
      <c r="B111" s="28" t="s">
        <v>57</v>
      </c>
      <c r="C111" s="46">
        <v>3139.7</v>
      </c>
      <c r="D111" s="46">
        <v>6833.46</v>
      </c>
      <c r="E111" s="46">
        <v>10931.6</v>
      </c>
      <c r="F111" s="46"/>
      <c r="G111" s="46"/>
      <c r="H111" s="46"/>
      <c r="I111" s="46"/>
      <c r="J111" s="46"/>
      <c r="K111" s="46"/>
      <c r="L111" s="46"/>
      <c r="M111" s="46"/>
      <c r="N111" s="46"/>
    </row>
    <row r="112" spans="1:14" ht="12.75">
      <c r="A112" s="26" t="s">
        <v>59</v>
      </c>
      <c r="B112" s="25" t="s">
        <v>8</v>
      </c>
      <c r="C112" s="48"/>
      <c r="D112" s="48">
        <v>699.99</v>
      </c>
      <c r="E112" s="48">
        <v>699.99</v>
      </c>
      <c r="F112" s="48"/>
      <c r="G112" s="48"/>
      <c r="H112" s="48"/>
      <c r="I112" s="48"/>
      <c r="J112" s="48"/>
      <c r="K112" s="48"/>
      <c r="L112" s="48"/>
      <c r="M112" s="48"/>
      <c r="N112" s="48"/>
    </row>
    <row r="113" spans="1:14" ht="12.75">
      <c r="A113" s="26" t="s">
        <v>10</v>
      </c>
      <c r="B113" s="25" t="s">
        <v>9</v>
      </c>
      <c r="C113" s="45">
        <f>SUM(C114:C114)</f>
        <v>0</v>
      </c>
      <c r="D113" s="45">
        <f>SUM(D114:D114)</f>
        <v>0</v>
      </c>
      <c r="E113" s="45">
        <f>SUM(E114)</f>
        <v>192.78</v>
      </c>
      <c r="F113" s="45"/>
      <c r="G113" s="45"/>
      <c r="H113" s="45"/>
      <c r="I113" s="45"/>
      <c r="J113" s="45"/>
      <c r="K113" s="45"/>
      <c r="L113" s="45">
        <f>SUM(L114:L114)</f>
        <v>0</v>
      </c>
      <c r="M113" s="45">
        <f>SUM(M114:M114)</f>
        <v>0</v>
      </c>
      <c r="N113" s="45">
        <f>SUM(N114:N114)</f>
        <v>0</v>
      </c>
    </row>
    <row r="114" spans="1:14" ht="12.75">
      <c r="A114" s="29" t="s">
        <v>75</v>
      </c>
      <c r="B114" s="28" t="s">
        <v>74</v>
      </c>
      <c r="C114" s="46"/>
      <c r="D114" s="46"/>
      <c r="E114" s="46">
        <v>192.78</v>
      </c>
      <c r="F114" s="46"/>
      <c r="G114" s="46"/>
      <c r="H114" s="46"/>
      <c r="I114" s="46"/>
      <c r="J114" s="46"/>
      <c r="K114" s="46"/>
      <c r="L114" s="46"/>
      <c r="M114" s="46"/>
      <c r="N114" s="46"/>
    </row>
    <row r="115" spans="1:14" ht="12.75">
      <c r="A115" s="26" t="s">
        <v>61</v>
      </c>
      <c r="B115" s="25" t="s">
        <v>60</v>
      </c>
      <c r="C115" s="45">
        <f>SUM(C116:C116)</f>
        <v>0</v>
      </c>
      <c r="D115" s="45">
        <f aca="true" t="shared" si="16" ref="D115:N115">SUM(D116:D116)</f>
        <v>890.92</v>
      </c>
      <c r="E115" s="45">
        <f t="shared" si="16"/>
        <v>1139.92</v>
      </c>
      <c r="F115" s="45"/>
      <c r="G115" s="45"/>
      <c r="H115" s="45"/>
      <c r="I115" s="45"/>
      <c r="J115" s="45"/>
      <c r="K115" s="45"/>
      <c r="L115" s="45">
        <f t="shared" si="16"/>
        <v>0</v>
      </c>
      <c r="M115" s="45">
        <f t="shared" si="16"/>
        <v>0</v>
      </c>
      <c r="N115" s="45">
        <f t="shared" si="16"/>
        <v>0</v>
      </c>
    </row>
    <row r="116" spans="1:14" ht="12.75">
      <c r="A116" s="29" t="s">
        <v>63</v>
      </c>
      <c r="B116" s="28" t="s">
        <v>11</v>
      </c>
      <c r="C116" s="46"/>
      <c r="D116" s="46">
        <v>890.92</v>
      </c>
      <c r="E116" s="46">
        <v>1139.92</v>
      </c>
      <c r="F116" s="46"/>
      <c r="G116" s="46"/>
      <c r="H116" s="46"/>
      <c r="I116" s="46"/>
      <c r="J116" s="46"/>
      <c r="K116" s="46"/>
      <c r="L116" s="46"/>
      <c r="M116" s="46"/>
      <c r="N116" s="46"/>
    </row>
    <row r="117" spans="1:14" ht="12.75">
      <c r="A117" s="26" t="s">
        <v>64</v>
      </c>
      <c r="B117" s="25" t="s">
        <v>12</v>
      </c>
      <c r="C117" s="48">
        <v>284.37</v>
      </c>
      <c r="D117" s="48">
        <v>567.96</v>
      </c>
      <c r="E117" s="48">
        <v>854.5</v>
      </c>
      <c r="F117" s="48"/>
      <c r="G117" s="48"/>
      <c r="H117" s="48"/>
      <c r="I117" s="48"/>
      <c r="J117" s="48"/>
      <c r="K117" s="48"/>
      <c r="L117" s="48"/>
      <c r="M117" s="48"/>
      <c r="N117" s="48"/>
    </row>
    <row r="118" spans="1:14" ht="12.75">
      <c r="A118" s="26" t="s">
        <v>15</v>
      </c>
      <c r="B118" s="25" t="s">
        <v>14</v>
      </c>
      <c r="C118" s="45">
        <f>SUM(C119:C120)</f>
        <v>0</v>
      </c>
      <c r="D118" s="45">
        <f aca="true" t="shared" si="17" ref="D118:N118">SUM(D119:D120)</f>
        <v>0</v>
      </c>
      <c r="E118" s="45">
        <f t="shared" si="17"/>
        <v>0</v>
      </c>
      <c r="F118" s="45">
        <f t="shared" si="17"/>
        <v>0</v>
      </c>
      <c r="G118" s="45">
        <f t="shared" si="17"/>
        <v>0</v>
      </c>
      <c r="H118" s="45">
        <f t="shared" si="17"/>
        <v>0</v>
      </c>
      <c r="I118" s="45">
        <f t="shared" si="17"/>
        <v>0</v>
      </c>
      <c r="J118" s="45">
        <f t="shared" si="17"/>
        <v>0</v>
      </c>
      <c r="K118" s="45">
        <f t="shared" si="17"/>
        <v>0</v>
      </c>
      <c r="L118" s="45">
        <f t="shared" si="17"/>
        <v>0</v>
      </c>
      <c r="M118" s="45">
        <f t="shared" si="17"/>
        <v>0</v>
      </c>
      <c r="N118" s="45">
        <f t="shared" si="17"/>
        <v>0</v>
      </c>
    </row>
    <row r="119" spans="1:14" ht="12.75">
      <c r="A119" s="29" t="s">
        <v>73</v>
      </c>
      <c r="B119" s="28" t="s">
        <v>71</v>
      </c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</row>
    <row r="120" spans="1:14" ht="12.75">
      <c r="A120" s="29" t="s">
        <v>68</v>
      </c>
      <c r="B120" s="28" t="s">
        <v>66</v>
      </c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</row>
    <row r="121" spans="1:14" ht="12.75">
      <c r="A121" s="2" t="s">
        <v>105</v>
      </c>
      <c r="B121" s="25">
        <v>59</v>
      </c>
      <c r="C121" s="45">
        <f>C122</f>
        <v>0</v>
      </c>
      <c r="D121" s="45">
        <f aca="true" t="shared" si="18" ref="D121:N121">D122</f>
        <v>0</v>
      </c>
      <c r="E121" s="45">
        <f t="shared" si="18"/>
        <v>0</v>
      </c>
      <c r="F121" s="45">
        <f t="shared" si="18"/>
        <v>0</v>
      </c>
      <c r="G121" s="45">
        <f t="shared" si="18"/>
        <v>0</v>
      </c>
      <c r="H121" s="45">
        <f t="shared" si="18"/>
        <v>0</v>
      </c>
      <c r="I121" s="45">
        <f t="shared" si="18"/>
        <v>0</v>
      </c>
      <c r="J121" s="45">
        <f t="shared" si="18"/>
        <v>0</v>
      </c>
      <c r="K121" s="45">
        <f t="shared" si="18"/>
        <v>0</v>
      </c>
      <c r="L121" s="45">
        <f t="shared" si="18"/>
        <v>0</v>
      </c>
      <c r="M121" s="45">
        <f t="shared" si="18"/>
        <v>0</v>
      </c>
      <c r="N121" s="45">
        <f t="shared" si="18"/>
        <v>0</v>
      </c>
    </row>
    <row r="122" spans="1:14" ht="12.75">
      <c r="A122" s="29" t="s">
        <v>88</v>
      </c>
      <c r="B122" s="28" t="s">
        <v>87</v>
      </c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</row>
  </sheetData>
  <sheetProtection/>
  <mergeCells count="4">
    <mergeCell ref="A2:N2"/>
    <mergeCell ref="A3:C3"/>
    <mergeCell ref="A71:N71"/>
    <mergeCell ref="A72:D7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PREFECTURA</dc:creator>
  <cp:keywords/>
  <dc:description/>
  <cp:lastModifiedBy>User</cp:lastModifiedBy>
  <cp:lastPrinted>2017-12-22T07:58:13Z</cp:lastPrinted>
  <dcterms:created xsi:type="dcterms:W3CDTF">2004-02-13T21:03:15Z</dcterms:created>
  <dcterms:modified xsi:type="dcterms:W3CDTF">2020-06-02T10:04:00Z</dcterms:modified>
  <cp:category/>
  <cp:version/>
  <cp:contentType/>
  <cp:contentStatus/>
</cp:coreProperties>
</file>